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1488" documentId="8_{913E4EAC-D021-401B-8DAF-713F80B2046B}" xr6:coauthVersionLast="46" xr6:coauthVersionMax="46" xr10:uidLastSave="{0851145A-8562-4882-AA98-AA5A38E9FC88}"/>
  <bookViews>
    <workbookView xWindow="-28910" yWindow="-50" windowWidth="29020" windowHeight="15820" tabRatio="852" xr2:uid="{00000000-000D-0000-FFFF-FFFF00000000}"/>
  </bookViews>
  <sheets>
    <sheet name="（様式１）反映状況調 " sheetId="27" r:id="rId1"/>
    <sheet name="（様式２）R4年度新規事業" sheetId="20" r:id="rId2"/>
    <sheet name="（様式３）R5年度新規要求事業" sheetId="12" state="hidden" r:id="rId3"/>
    <sheet name="（様式４）公開プロセス対象事業" sheetId="24" r:id="rId4"/>
    <sheet name="（様式５）集計表（公表様式）" sheetId="21" r:id="rId5"/>
  </sheets>
  <definedNames>
    <definedName name="_xlnm._FilterDatabase" localSheetId="0" hidden="1">'（様式１）反映状況調 '!#REF!</definedName>
    <definedName name="_xlnm._FilterDatabase" localSheetId="3" hidden="1">'（様式４）公開プロセス対象事業'!#REF!</definedName>
    <definedName name="_xlnm.Print_Area" localSheetId="0">'（様式１）反映状況調 '!$A$1:$AS$90</definedName>
    <definedName name="_xlnm.Print_Area" localSheetId="1">'（様式２）R4年度新規事業'!$A$1:$AE$12</definedName>
    <definedName name="_xlnm.Print_Area" localSheetId="2">'（様式３）R5年度新規要求事業'!$A$1:$S$68</definedName>
    <definedName name="_xlnm.Print_Area" localSheetId="3">'（様式４）公開プロセス対象事業'!$A$1:$O$20</definedName>
    <definedName name="_xlnm.Print_Titles" localSheetId="0">'（様式１）反映状況調 '!$4:$7</definedName>
    <definedName name="_xlnm.Print_Titles" localSheetId="1">'（様式２）R4年度新規事業'!$4:$7</definedName>
    <definedName name="_xlnm.Print_Titles" localSheetId="2">'（様式３）R5年度新規要求事業'!$4:$7</definedName>
    <definedName name="_xlnm.Print_Titles" localSheetId="3">'（様式４）公開プロセス対象事業'!$4:$7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2" i="27" l="1"/>
  <c r="W10" i="21"/>
  <c r="L71" i="27"/>
  <c r="K71" i="27"/>
  <c r="G71" i="27"/>
  <c r="G77" i="27" s="1"/>
  <c r="F71" i="27"/>
  <c r="E71" i="27"/>
  <c r="M43" i="27"/>
  <c r="L78" i="27"/>
  <c r="L77" i="27"/>
  <c r="K77" i="27"/>
  <c r="Y10" i="21"/>
  <c r="M75" i="27"/>
  <c r="M74" i="27"/>
  <c r="G78" i="27"/>
  <c r="F78" i="27"/>
  <c r="F77" i="27"/>
  <c r="N72" i="27"/>
  <c r="M72" i="27"/>
  <c r="L72" i="27"/>
  <c r="L69" i="27"/>
  <c r="K72" i="27"/>
  <c r="K69" i="27"/>
  <c r="F72" i="27"/>
  <c r="G72" i="27"/>
  <c r="G69" i="27"/>
  <c r="F69" i="27"/>
  <c r="N71" i="27"/>
  <c r="M71" i="27"/>
  <c r="M70" i="27"/>
  <c r="J11" i="24"/>
  <c r="K11" i="24"/>
  <c r="L11" i="24"/>
  <c r="I11" i="24"/>
  <c r="E11" i="24"/>
  <c r="F11" i="24"/>
  <c r="D11" i="24"/>
  <c r="M77" i="27" l="1"/>
  <c r="M57" i="27"/>
  <c r="M62" i="27"/>
  <c r="M63" i="27"/>
  <c r="M64" i="27"/>
  <c r="M65" i="27"/>
  <c r="M66" i="27"/>
  <c r="M67" i="27"/>
  <c r="M68" i="27"/>
  <c r="M69" i="27"/>
  <c r="M56" i="27"/>
  <c r="M53" i="27"/>
  <c r="M54" i="27"/>
  <c r="M44" i="27"/>
  <c r="M45" i="27"/>
  <c r="M46" i="27"/>
  <c r="M47" i="27"/>
  <c r="M48" i="27"/>
  <c r="M49" i="27"/>
  <c r="M42" i="27"/>
  <c r="M31" i="27"/>
  <c r="M32" i="27"/>
  <c r="M33" i="27"/>
  <c r="M34" i="27"/>
  <c r="M35" i="27"/>
  <c r="M37" i="27"/>
  <c r="M38" i="27"/>
  <c r="M39" i="27"/>
  <c r="M40" i="27"/>
  <c r="M21" i="27"/>
  <c r="M22" i="27"/>
  <c r="M23" i="27"/>
  <c r="M24" i="27"/>
  <c r="M25" i="27"/>
  <c r="M26" i="27"/>
  <c r="M27" i="27"/>
  <c r="M28" i="27"/>
  <c r="M29" i="27"/>
  <c r="M30" i="27"/>
  <c r="M20" i="27"/>
  <c r="M11" i="27" l="1"/>
  <c r="M12" i="27"/>
  <c r="M13" i="27"/>
  <c r="M14" i="27"/>
  <c r="M15" i="27"/>
  <c r="M16" i="27"/>
  <c r="M17" i="27"/>
  <c r="M10" i="27"/>
  <c r="M9" i="27"/>
  <c r="E72" i="27" l="1"/>
  <c r="K78" i="27" l="1"/>
  <c r="M78" i="27" s="1"/>
  <c r="E69" i="27"/>
  <c r="E11" i="20"/>
  <c r="C11" i="20"/>
  <c r="E66" i="27" l="1"/>
  <c r="E65" i="27"/>
  <c r="E62" i="27"/>
  <c r="E52" i="27"/>
  <c r="E45" i="27"/>
  <c r="E78" i="27" s="1"/>
  <c r="E44" i="27"/>
  <c r="E77" i="27" s="1"/>
  <c r="K10" i="24" l="1"/>
  <c r="K9" i="24"/>
  <c r="K8"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00000000-0006-0000-0200-000001000000}">
      <text>
        <r>
          <rPr>
            <b/>
            <sz val="18"/>
            <color indexed="81"/>
            <rFont val="ＭＳ Ｐゴシック"/>
            <family val="3"/>
            <charset val="128"/>
          </rPr>
          <t>「科学技術関係予算の集計に向けた分類番号案」の列は公表は不要であるが、事務局への提出の際は、記載したものを提出すること。
その後、内閣府（総合科学技術・イノベーション会議事務局）との調整（１０月頃～）を行う予定。</t>
        </r>
      </text>
    </comment>
    <comment ref="B8" authorId="0" shapeId="0" xr:uid="{00000000-0006-0000-0200-000002000000}">
      <text>
        <r>
          <rPr>
            <b/>
            <sz val="14"/>
            <color indexed="81"/>
            <rFont val="ＭＳ Ｐゴシック"/>
            <family val="3"/>
            <charset val="128"/>
          </rPr>
          <t>政策評価の体系に係る施策番号・施策名を記載</t>
        </r>
      </text>
    </comment>
    <comment ref="A9" authorId="0" shapeId="0" xr:uid="{00000000-0006-0000-0200-000003000000}">
      <text>
        <r>
          <rPr>
            <b/>
            <sz val="14"/>
            <color indexed="81"/>
            <rFont val="MS P ゴシック"/>
            <family val="3"/>
            <charset val="128"/>
          </rPr>
          <t>「作成年度」「担当府省庁名」「事業執行年度」は除いて記載する。
【例】
①2022-府-新23-001の場合
　⇒本欄の記載は「001」
②2022-府-新23-001-01の場合
　⇒本欄の記載は「001-01」</t>
        </r>
        <r>
          <rPr>
            <sz val="9"/>
            <color indexed="81"/>
            <rFont val="MS P ゴシック"/>
            <family val="3"/>
            <charset val="128"/>
          </rPr>
          <t xml:space="preserve">
</t>
        </r>
      </text>
    </comment>
    <comment ref="B9" authorId="0" shapeId="0" xr:uid="{00000000-0006-0000-0200-00000400000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List>
</comments>
</file>

<file path=xl/sharedStrings.xml><?xml version="1.0" encoding="utf-8"?>
<sst xmlns="http://schemas.openxmlformats.org/spreadsheetml/2006/main" count="1425" uniqueCount="410">
  <si>
    <t>備　　考</t>
    <rPh sb="0" eb="1">
      <t>ソナエ</t>
    </rPh>
    <rPh sb="3" eb="4">
      <t>コウ</t>
    </rPh>
    <phoneticPr fontId="3"/>
  </si>
  <si>
    <t>一般会計</t>
    <rPh sb="0" eb="2">
      <t>イッパン</t>
    </rPh>
    <rPh sb="2" eb="4">
      <t>カイケイ</t>
    </rPh>
    <phoneticPr fontId="3"/>
  </si>
  <si>
    <t>（項）○○○
　（大事項）×××</t>
    <rPh sb="1" eb="2">
      <t>コウ</t>
    </rPh>
    <rPh sb="9" eb="11">
      <t>ダイジ</t>
    </rPh>
    <rPh sb="11" eb="12">
      <t>コウ</t>
    </rPh>
    <phoneticPr fontId="3"/>
  </si>
  <si>
    <t>〃</t>
    <phoneticPr fontId="3"/>
  </si>
  <si>
    <t>○○特別会計○○勘定</t>
    <rPh sb="2" eb="4">
      <t>トクベツ</t>
    </rPh>
    <rPh sb="4" eb="6">
      <t>カイケイ</t>
    </rPh>
    <rPh sb="8" eb="10">
      <t>カンジョウ</t>
    </rPh>
    <phoneticPr fontId="3"/>
  </si>
  <si>
    <t>　　　〃　　○○勘定</t>
    <rPh sb="8" eb="10">
      <t>カンジョウ</t>
    </rPh>
    <phoneticPr fontId="3"/>
  </si>
  <si>
    <t>合　　　　　計</t>
    <rPh sb="0" eb="1">
      <t>ゴウ</t>
    </rPh>
    <rPh sb="6" eb="7">
      <t>ケイ</t>
    </rPh>
    <phoneticPr fontId="3"/>
  </si>
  <si>
    <t>会計区分</t>
    <phoneticPr fontId="3"/>
  </si>
  <si>
    <t>項・事項</t>
    <phoneticPr fontId="3"/>
  </si>
  <si>
    <t>当初予算額</t>
    <rPh sb="0" eb="2">
      <t>トウショ</t>
    </rPh>
    <rPh sb="2" eb="4">
      <t>ヨサン</t>
    </rPh>
    <rPh sb="4" eb="5">
      <t>ガク</t>
    </rPh>
    <phoneticPr fontId="3"/>
  </si>
  <si>
    <t>要求額</t>
    <rPh sb="0" eb="2">
      <t>ヨウキュウ</t>
    </rPh>
    <rPh sb="2" eb="3">
      <t>ガク</t>
    </rPh>
    <phoneticPr fontId="3"/>
  </si>
  <si>
    <t>差引き</t>
    <rPh sb="0" eb="2">
      <t>サシヒ</t>
    </rPh>
    <phoneticPr fontId="3"/>
  </si>
  <si>
    <t>Ａ</t>
    <phoneticPr fontId="3"/>
  </si>
  <si>
    <t>Ｂ</t>
    <phoneticPr fontId="3"/>
  </si>
  <si>
    <t>Ｂ－Ａ＝Ｃ</t>
    <phoneticPr fontId="3"/>
  </si>
  <si>
    <t>所見の概要</t>
    <rPh sb="0" eb="2">
      <t>ショケン</t>
    </rPh>
    <rPh sb="3" eb="5">
      <t>ガイヨウ</t>
    </rPh>
    <phoneticPr fontId="3"/>
  </si>
  <si>
    <t>執行額</t>
    <rPh sb="0" eb="2">
      <t>シッコウ</t>
    </rPh>
    <rPh sb="2" eb="3">
      <t>ガク</t>
    </rPh>
    <phoneticPr fontId="3"/>
  </si>
  <si>
    <t>評価結果</t>
    <rPh sb="0" eb="2">
      <t>ヒョウカ</t>
    </rPh>
    <rPh sb="2" eb="4">
      <t>ケッカ</t>
    </rPh>
    <phoneticPr fontId="3"/>
  </si>
  <si>
    <t>担当部局庁</t>
    <rPh sb="0" eb="2">
      <t>タントウ</t>
    </rPh>
    <rPh sb="2" eb="4">
      <t>ブキョク</t>
    </rPh>
    <rPh sb="4" eb="5">
      <t>チョウ</t>
    </rPh>
    <phoneticPr fontId="3"/>
  </si>
  <si>
    <t>行政事業レビュー対象　計</t>
    <rPh sb="11" eb="12">
      <t>ケイ</t>
    </rPh>
    <phoneticPr fontId="3"/>
  </si>
  <si>
    <t>行政事業レビュー対象外　計</t>
    <rPh sb="12" eb="13">
      <t>ケイ</t>
    </rPh>
    <phoneticPr fontId="3"/>
  </si>
  <si>
    <t>◎◇☆◎◇☆事業</t>
    <rPh sb="6" eb="8">
      <t>ジギョウ</t>
    </rPh>
    <phoneticPr fontId="3"/>
  </si>
  <si>
    <t>○◎●○◎●事業</t>
    <rPh sb="6" eb="8">
      <t>ジギョウ</t>
    </rPh>
    <phoneticPr fontId="3"/>
  </si>
  <si>
    <t>□■◆□■◆事業</t>
    <rPh sb="6" eb="8">
      <t>ジギョウ</t>
    </rPh>
    <phoneticPr fontId="3"/>
  </si>
  <si>
    <t>×××××××××××××××××××××××××</t>
    <phoneticPr fontId="3"/>
  </si>
  <si>
    <t>○○○○局</t>
    <rPh sb="4" eb="5">
      <t>キョク</t>
    </rPh>
    <phoneticPr fontId="3"/>
  </si>
  <si>
    <t>□□□局</t>
    <rPh sb="3" eb="4">
      <t>キョク</t>
    </rPh>
    <phoneticPr fontId="3"/>
  </si>
  <si>
    <t>△△△庁</t>
    <rPh sb="3" eb="4">
      <t>チョウ</t>
    </rPh>
    <phoneticPr fontId="3"/>
  </si>
  <si>
    <t>事業
番号</t>
    <rPh sb="0" eb="2">
      <t>ジギョウ</t>
    </rPh>
    <rPh sb="3" eb="5">
      <t>バンゴウ</t>
    </rPh>
    <phoneticPr fontId="3"/>
  </si>
  <si>
    <t>執行可能額</t>
    <rPh sb="0" eb="2">
      <t>シッコウ</t>
    </rPh>
    <rPh sb="2" eb="4">
      <t>カノウ</t>
    </rPh>
    <rPh sb="4" eb="5">
      <t>ガク</t>
    </rPh>
    <phoneticPr fontId="3"/>
  </si>
  <si>
    <t>事　　業　　名</t>
    <rPh sb="0" eb="1">
      <t>コト</t>
    </rPh>
    <rPh sb="3" eb="4">
      <t>ギョウ</t>
    </rPh>
    <rPh sb="6" eb="7">
      <t>メイ</t>
    </rPh>
    <phoneticPr fontId="3"/>
  </si>
  <si>
    <t>（単位：百万円）</t>
    <phoneticPr fontId="3"/>
  </si>
  <si>
    <t>備　考</t>
    <rPh sb="0" eb="1">
      <t>ソナエ</t>
    </rPh>
    <rPh sb="2" eb="3">
      <t>コウ</t>
    </rPh>
    <phoneticPr fontId="3"/>
  </si>
  <si>
    <t>反映内容</t>
    <phoneticPr fontId="3"/>
  </si>
  <si>
    <t>反映額</t>
    <rPh sb="0" eb="2">
      <t>ハンエイ</t>
    </rPh>
    <rPh sb="2" eb="3">
      <t>ガク</t>
    </rPh>
    <phoneticPr fontId="3"/>
  </si>
  <si>
    <t>事業数</t>
    <rPh sb="0" eb="2">
      <t>ジギョウ</t>
    </rPh>
    <rPh sb="2" eb="3">
      <t>スウ</t>
    </rPh>
    <phoneticPr fontId="3"/>
  </si>
  <si>
    <t>反映額</t>
    <phoneticPr fontId="3"/>
  </si>
  <si>
    <t>事業数</t>
    <phoneticPr fontId="3"/>
  </si>
  <si>
    <t>「縮減」</t>
    <rPh sb="1" eb="3">
      <t>シュクゲン</t>
    </rPh>
    <phoneticPr fontId="3"/>
  </si>
  <si>
    <t>「廃止」</t>
    <rPh sb="1" eb="3">
      <t>ハイシ</t>
    </rPh>
    <phoneticPr fontId="3"/>
  </si>
  <si>
    <t>特　　　別　　　会　　　計</t>
    <rPh sb="0" eb="1">
      <t>トク</t>
    </rPh>
    <rPh sb="4" eb="5">
      <t>ベツ</t>
    </rPh>
    <phoneticPr fontId="3"/>
  </si>
  <si>
    <t>一　　　般　　　会　　　計</t>
    <phoneticPr fontId="3"/>
  </si>
  <si>
    <t>一般会計　＋　特別会計</t>
    <phoneticPr fontId="3"/>
  </si>
  <si>
    <t>所　管</t>
    <rPh sb="0" eb="1">
      <t>トコロ</t>
    </rPh>
    <rPh sb="2" eb="3">
      <t>カン</t>
    </rPh>
    <phoneticPr fontId="3"/>
  </si>
  <si>
    <t>(単位：事業、百万円）</t>
    <rPh sb="1" eb="3">
      <t>タンイ</t>
    </rPh>
    <rPh sb="4" eb="6">
      <t>ジギョウ</t>
    </rPh>
    <rPh sb="7" eb="10">
      <t>ヒャクマンエン</t>
    </rPh>
    <phoneticPr fontId="3"/>
  </si>
  <si>
    <t>（単位：百万円）</t>
    <phoneticPr fontId="3"/>
  </si>
  <si>
    <t>縮減</t>
  </si>
  <si>
    <t>合　　　　　計</t>
    <phoneticPr fontId="3"/>
  </si>
  <si>
    <t>現状通り</t>
  </si>
  <si>
    <t>施策名：xx-xx ●●●●の推進</t>
    <phoneticPr fontId="3"/>
  </si>
  <si>
    <t>「執行等
改善」
事業数</t>
    <rPh sb="1" eb="3">
      <t>シッコウ</t>
    </rPh>
    <rPh sb="3" eb="4">
      <t>トウ</t>
    </rPh>
    <rPh sb="5" eb="7">
      <t>カイゼン</t>
    </rPh>
    <rPh sb="9" eb="11">
      <t>ジギョウ</t>
    </rPh>
    <rPh sb="11" eb="12">
      <t>スウ</t>
    </rPh>
    <phoneticPr fontId="3"/>
  </si>
  <si>
    <t>「執行等
改善」
事業数</t>
    <phoneticPr fontId="3"/>
  </si>
  <si>
    <t>行政事業レビュー推進チームの所見</t>
    <rPh sb="0" eb="2">
      <t>ギョウセイ</t>
    </rPh>
    <rPh sb="2" eb="4">
      <t>ジギョウ</t>
    </rPh>
    <rPh sb="8" eb="10">
      <t>スイシン</t>
    </rPh>
    <rPh sb="14" eb="16">
      <t>ショケン</t>
    </rPh>
    <phoneticPr fontId="3"/>
  </si>
  <si>
    <t>行政事業レビュー推進チームの所見
（概要）</t>
    <rPh sb="0" eb="2">
      <t>ギョウセイ</t>
    </rPh>
    <rPh sb="2" eb="4">
      <t>ジギョウ</t>
    </rPh>
    <rPh sb="8" eb="10">
      <t>スイシン</t>
    </rPh>
    <rPh sb="18" eb="20">
      <t>ガイヨウ</t>
    </rPh>
    <phoneticPr fontId="3"/>
  </si>
  <si>
    <t>「執行等
改善」
事業数</t>
    <phoneticPr fontId="3"/>
  </si>
  <si>
    <t>｢廃止｣</t>
    <rPh sb="1" eb="3">
      <t>ハイシ</t>
    </rPh>
    <phoneticPr fontId="3"/>
  </si>
  <si>
    <t>公開プロセス</t>
    <rPh sb="0" eb="2">
      <t>コウカイ</t>
    </rPh>
    <phoneticPr fontId="3"/>
  </si>
  <si>
    <t>　</t>
  </si>
  <si>
    <t>反映状況</t>
    <rPh sb="0" eb="2">
      <t>ハンエイ</t>
    </rPh>
    <rPh sb="2" eb="4">
      <t>ジョウキョウ</t>
    </rPh>
    <phoneticPr fontId="3"/>
  </si>
  <si>
    <t>廃止</t>
  </si>
  <si>
    <t>基金</t>
    <rPh sb="0" eb="2">
      <t>キキン</t>
    </rPh>
    <phoneticPr fontId="3"/>
  </si>
  <si>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</si>
  <si>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</si>
  <si>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</si>
  <si>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</si>
  <si>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</si>
  <si>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</si>
  <si>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注１．　該当がない場合は「－」を記載し、負の数値を記載する場合は「▲」を使用する。</t>
    <rPh sb="0" eb="1">
      <t>チュウ</t>
    </rPh>
    <rPh sb="4" eb="6">
      <t>ガイトウ</t>
    </rPh>
    <rPh sb="9" eb="11">
      <t>バアイ</t>
    </rPh>
    <rPh sb="16" eb="18">
      <t>キサイ</t>
    </rPh>
    <phoneticPr fontId="3"/>
  </si>
  <si>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3"/>
  </si>
  <si>
    <t>委託調査</t>
    <rPh sb="0" eb="2">
      <t>イタク</t>
    </rPh>
    <rPh sb="2" eb="4">
      <t>チョウサ</t>
    </rPh>
    <phoneticPr fontId="3"/>
  </si>
  <si>
    <t>補助金等</t>
    <rPh sb="0" eb="2">
      <t>ホジョ</t>
    </rPh>
    <rPh sb="2" eb="3">
      <t>キン</t>
    </rPh>
    <rPh sb="3" eb="4">
      <t>トウ</t>
    </rPh>
    <phoneticPr fontId="3"/>
  </si>
  <si>
    <t>執行
可能額</t>
    <rPh sb="0" eb="2">
      <t>シッコウ</t>
    </rPh>
    <rPh sb="3" eb="5">
      <t>カノウ</t>
    </rPh>
    <rPh sb="5" eb="6">
      <t>ガク</t>
    </rPh>
    <phoneticPr fontId="3"/>
  </si>
  <si>
    <t>事業開始
年度</t>
    <rPh sb="0" eb="2">
      <t>ジギョウ</t>
    </rPh>
    <rPh sb="2" eb="4">
      <t>カイシ</t>
    </rPh>
    <rPh sb="5" eb="7">
      <t>ネンド</t>
    </rPh>
    <phoneticPr fontId="3"/>
  </si>
  <si>
    <t>事業終了
(予定)年度</t>
    <rPh sb="0" eb="2">
      <t>ジギョウ</t>
    </rPh>
    <rPh sb="2" eb="4">
      <t>シュウリョウ</t>
    </rPh>
    <rPh sb="6" eb="8">
      <t>ヨテイ</t>
    </rPh>
    <rPh sb="9" eb="11">
      <t>ネンド</t>
    </rPh>
    <phoneticPr fontId="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</si>
  <si>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3"/>
  </si>
  <si>
    <t>予定通り終了</t>
  </si>
  <si>
    <t>終了予定</t>
  </si>
  <si>
    <t>｢廃止｣「縮減｣計</t>
    <rPh sb="1" eb="3">
      <t>ハイシ</t>
    </rPh>
    <rPh sb="5" eb="7">
      <t>シュクゲン</t>
    </rPh>
    <rPh sb="8" eb="9">
      <t>ギョウケイ</t>
    </rPh>
    <phoneticPr fontId="3"/>
  </si>
  <si>
    <t>｢廃止｣｢縮減｣計</t>
    <rPh sb="1" eb="3">
      <t>ハイシ</t>
    </rPh>
    <rPh sb="5" eb="7">
      <t>シュクゲン</t>
    </rPh>
    <rPh sb="8" eb="9">
      <t>ギョウケイ</t>
    </rPh>
    <phoneticPr fontId="3"/>
  </si>
  <si>
    <t>　　　　一般会計と特別会計のそれぞれの事業数を合計した数が「一般会計＋特別会計」欄の事業数と合わない場合がある。</t>
    <phoneticPr fontId="3"/>
  </si>
  <si>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3"/>
  </si>
  <si>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3"/>
  </si>
  <si>
    <t>外部有識者の所見</t>
    <rPh sb="0" eb="2">
      <t>ガイブ</t>
    </rPh>
    <rPh sb="2" eb="4">
      <t>ユウシキ</t>
    </rPh>
    <rPh sb="4" eb="5">
      <t>シャ</t>
    </rPh>
    <rPh sb="6" eb="8">
      <t>ショケン</t>
    </rPh>
    <phoneticPr fontId="3"/>
  </si>
  <si>
    <t>　　　　　　　　　　　（概算要求時点で「改善事項を実施済み」又は「具体的な改善事項を意思決定済み」となるものに限る。）</t>
    <phoneticPr fontId="3"/>
  </si>
  <si>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3"/>
  </si>
  <si>
    <t>事業内容の一部改善</t>
    <rPh sb="0" eb="2">
      <t>ジギョウ</t>
    </rPh>
    <rPh sb="2" eb="4">
      <t>ナイヨウ</t>
    </rPh>
    <rPh sb="5" eb="7">
      <t>イチブ</t>
    </rPh>
    <rPh sb="7" eb="9">
      <t>カイゼン</t>
    </rPh>
    <phoneticPr fontId="3"/>
  </si>
  <si>
    <t>取りまとめコメント（概要）</t>
    <rPh sb="0" eb="1">
      <t>ト</t>
    </rPh>
    <phoneticPr fontId="3"/>
  </si>
  <si>
    <t>-</t>
    <phoneticPr fontId="3"/>
  </si>
  <si>
    <t>３つを超える場合</t>
    <rPh sb="3" eb="4">
      <t>コ</t>
    </rPh>
    <rPh sb="6" eb="8">
      <t>バアイ</t>
    </rPh>
    <phoneticPr fontId="3"/>
  </si>
  <si>
    <t>１つ目</t>
    <rPh sb="2" eb="3">
      <t>メ</t>
    </rPh>
    <phoneticPr fontId="3"/>
  </si>
  <si>
    <t>２つ目</t>
    <rPh sb="2" eb="3">
      <t>メ</t>
    </rPh>
    <phoneticPr fontId="3"/>
  </si>
  <si>
    <t>３つ目</t>
    <rPh sb="2" eb="3">
      <t>メ</t>
    </rPh>
    <phoneticPr fontId="3"/>
  </si>
  <si>
    <t>（単位：百万円）</t>
  </si>
  <si>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3"/>
  </si>
  <si>
    <t>令和３年度</t>
    <rPh sb="0" eb="2">
      <t>レイワ</t>
    </rPh>
    <rPh sb="3" eb="5">
      <t>ネンド</t>
    </rPh>
    <phoneticPr fontId="3"/>
  </si>
  <si>
    <t>令和４年度</t>
    <rPh sb="0" eb="2">
      <t>レイワ</t>
    </rPh>
    <rPh sb="3" eb="5">
      <t>ネンド</t>
    </rPh>
    <phoneticPr fontId="3"/>
  </si>
  <si>
    <t>　　　　「予定通り終了」：前年度終了事業等であって、予定通り事業を終了し令和４年度予算概算要求において予算要求しないもの。</t>
    <rPh sb="36" eb="38">
      <t>レイワ</t>
    </rPh>
    <phoneticPr fontId="3"/>
  </si>
  <si>
    <t>令和４年度行政事業レビュー事業単位整理表兼点検結果の令和５年度予算概算要求への反映状況調表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3"/>
  </si>
  <si>
    <t>令和４年度外部有識者点検対象</t>
    <rPh sb="0" eb="2">
      <t>レイワ</t>
    </rPh>
    <rPh sb="3" eb="4">
      <t>ネン</t>
    </rPh>
    <rPh sb="4" eb="5">
      <t>ド</t>
    </rPh>
    <rPh sb="5" eb="7">
      <t>ガイブ</t>
    </rPh>
    <rPh sb="7" eb="10">
      <t>ユウシキシャ</t>
    </rPh>
    <rPh sb="10" eb="12">
      <t>テンケン</t>
    </rPh>
    <rPh sb="12" eb="14">
      <t>タイショウ</t>
    </rPh>
    <phoneticPr fontId="3"/>
  </si>
  <si>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3"/>
  </si>
  <si>
    <t>令和５年度</t>
    <rPh sb="0" eb="2">
      <t>レイワ</t>
    </rPh>
    <rPh sb="3" eb="5">
      <t>ネンド</t>
    </rPh>
    <phoneticPr fontId="3"/>
  </si>
  <si>
    <t>令和３年度
補正後予算額</t>
    <rPh sb="0" eb="2">
      <t>レイワ</t>
    </rPh>
    <rPh sb="3" eb="5">
      <t>ネンド</t>
    </rPh>
    <rPh sb="4" eb="5">
      <t>ド</t>
    </rPh>
    <rPh sb="6" eb="8">
      <t>ホセイ</t>
    </rPh>
    <rPh sb="8" eb="9">
      <t>ゴ</t>
    </rPh>
    <rPh sb="9" eb="12">
      <t>ヨサンガク</t>
    </rPh>
    <phoneticPr fontId="3"/>
  </si>
  <si>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3"/>
  </si>
  <si>
    <t>令和４年度新規事業</t>
    <rPh sb="0" eb="2">
      <t>レイワ</t>
    </rPh>
    <rPh sb="5" eb="7">
      <t>シンキ</t>
    </rPh>
    <rPh sb="7" eb="9">
      <t>ジギョウ</t>
    </rPh>
    <phoneticPr fontId="3"/>
  </si>
  <si>
    <t>令和４年度
当初予算額</t>
    <rPh sb="0" eb="2">
      <t>レイワ</t>
    </rPh>
    <rPh sb="3" eb="5">
      <t>ネンド</t>
    </rPh>
    <rPh sb="4" eb="5">
      <t>ド</t>
    </rPh>
    <phoneticPr fontId="3"/>
  </si>
  <si>
    <t>令和５年度
要求額</t>
    <rPh sb="0" eb="2">
      <t>レイワ</t>
    </rPh>
    <phoneticPr fontId="3"/>
  </si>
  <si>
    <t>令和３年度レビューシート番号</t>
    <rPh sb="0" eb="2">
      <t>レイワ</t>
    </rPh>
    <rPh sb="3" eb="5">
      <t>ネンド</t>
    </rPh>
    <rPh sb="12" eb="14">
      <t>バンゴウ</t>
    </rPh>
    <phoneticPr fontId="3"/>
  </si>
  <si>
    <t>令和５年度新規要求事業</t>
    <rPh sb="0" eb="2">
      <t>レイワ</t>
    </rPh>
    <rPh sb="5" eb="7">
      <t>シンキ</t>
    </rPh>
    <rPh sb="7" eb="9">
      <t>ヨウキュウ</t>
    </rPh>
    <rPh sb="9" eb="11">
      <t>ジギョウ</t>
    </rPh>
    <phoneticPr fontId="3"/>
  </si>
  <si>
    <t>公開プロセス結果の令和５年度予算概算要求への反映状況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3"/>
  </si>
  <si>
    <t>令和３年度
補正後予算額</t>
    <rPh sb="0" eb="2">
      <t>レイワ</t>
    </rPh>
    <rPh sb="3" eb="5">
      <t>ネンド</t>
    </rPh>
    <rPh sb="5" eb="7">
      <t>ヘイネンド</t>
    </rPh>
    <rPh sb="6" eb="8">
      <t>ホセイ</t>
    </rPh>
    <rPh sb="8" eb="9">
      <t>ゴ</t>
    </rPh>
    <rPh sb="9" eb="12">
      <t>ヨサンガク</t>
    </rPh>
    <phoneticPr fontId="3"/>
  </si>
  <si>
    <t>行政事業レビュー点検結果の令和５年度予算概算要求への反映状況（集計表）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3"/>
  </si>
  <si>
    <t>令和３年度
実施事業数</t>
    <rPh sb="0" eb="2">
      <t>レイワ</t>
    </rPh>
    <rPh sb="3" eb="5">
      <t>ネンド</t>
    </rPh>
    <rPh sb="4" eb="5">
      <t>ド</t>
    </rPh>
    <rPh sb="6" eb="8">
      <t>ジッシ</t>
    </rPh>
    <phoneticPr fontId="3"/>
  </si>
  <si>
    <t>（参考）
令和５年度
要求額</t>
    <rPh sb="1" eb="3">
      <t>サンコウ</t>
    </rPh>
    <rPh sb="5" eb="7">
      <t>レイワ</t>
    </rPh>
    <phoneticPr fontId="3"/>
  </si>
  <si>
    <t>注２．「行政事業レビュー対象事業数」は、令和３年度に実施した事業数であり、令和４年度から開始された事業（令和４年度新規事業）及び令和５年度予算概算要求において新規に要求する事業（令和５年度新規要求事業）は含まれない。</t>
    <rPh sb="20" eb="22">
      <t>レイワ</t>
    </rPh>
    <rPh sb="37" eb="39">
      <t>レイワ</t>
    </rPh>
    <rPh sb="52" eb="54">
      <t>レイワ</t>
    </rPh>
    <rPh sb="64" eb="66">
      <t>レイワ</t>
    </rPh>
    <rPh sb="89" eb="91">
      <t>レイワ</t>
    </rPh>
    <phoneticPr fontId="3"/>
  </si>
  <si>
    <t>　　　　「廃止」：令和４年度の点検の結果、事業を廃止し令和５年度予算概算要求において予算要求を行わないもの（前年度終了事業等は含まない。）</t>
    <rPh sb="9" eb="11">
      <t>レイワ</t>
    </rPh>
    <rPh sb="27" eb="29">
      <t>レイワ</t>
    </rPh>
    <phoneticPr fontId="3"/>
  </si>
  <si>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
  </si>
  <si>
    <t>　　　　「執行等改善」：令和４年度の点検の結果、令和５年度予算概算要求の金額に反映は行わないものの、明確な廃止年限の設定や執行等の改善を行うもの</t>
    <rPh sb="12" eb="14">
      <t>レイワ</t>
    </rPh>
    <rPh sb="24" eb="26">
      <t>レイワ</t>
    </rPh>
    <phoneticPr fontId="3"/>
  </si>
  <si>
    <t>令和３年度レビューシート番号</t>
    <rPh sb="0" eb="2">
      <t>レイワ</t>
    </rPh>
    <rPh sb="3" eb="5">
      <t>ネンド</t>
    </rPh>
    <rPh sb="4" eb="5">
      <t>ド</t>
    </rPh>
    <rPh sb="12" eb="14">
      <t>バンゴウ</t>
    </rPh>
    <phoneticPr fontId="3"/>
  </si>
  <si>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3"/>
  </si>
  <si>
    <t>　　　　「年度内に改善を検討」：令和４年度の点検の結果、令和５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</si>
  <si>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　　　　「予定通り終了」：前年度終了事業等であって、予定通り事業を終了し令和５年度予算概算要求において予算要求しないもの。</t>
    <rPh sb="36" eb="38">
      <t>レイワ</t>
    </rPh>
    <phoneticPr fontId="3"/>
  </si>
  <si>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3"/>
  </si>
  <si>
    <t>001</t>
    <phoneticPr fontId="3"/>
  </si>
  <si>
    <t>003</t>
  </si>
  <si>
    <t>004</t>
  </si>
  <si>
    <t>005</t>
  </si>
  <si>
    <t>007</t>
  </si>
  <si>
    <t>008</t>
  </si>
  <si>
    <t>009</t>
  </si>
  <si>
    <t>新22</t>
  </si>
  <si>
    <t>令和３年度
実施事業数</t>
    <rPh sb="0" eb="2">
      <t>レイワ</t>
    </rPh>
    <rPh sb="3" eb="5">
      <t>ネンド</t>
    </rPh>
    <rPh sb="4" eb="5">
      <t>ド</t>
    </rPh>
    <rPh sb="6" eb="8">
      <t>ジッシ</t>
    </rPh>
    <rPh sb="8" eb="10">
      <t>ジギョウ</t>
    </rPh>
    <rPh sb="10" eb="11">
      <t>スウ</t>
    </rPh>
    <phoneticPr fontId="3"/>
  </si>
  <si>
    <t>注５．「(参考)令和５年度要求額」は、行政事業レビューシートの作成・公表の対象となる事業（令和３年度実施事業、令和４年度新規事業、令和５年度新規要求事業）の要求合計額である。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3"/>
  </si>
  <si>
    <t>原子力規制庁</t>
    <rPh sb="0" eb="3">
      <t>ゲンシリョク</t>
    </rPh>
    <rPh sb="3" eb="6">
      <t>キセイチョウ</t>
    </rPh>
    <phoneticPr fontId="3"/>
  </si>
  <si>
    <t>002</t>
    <phoneticPr fontId="3"/>
  </si>
  <si>
    <t>006</t>
  </si>
  <si>
    <t>（009）</t>
  </si>
  <si>
    <t>（013）</t>
  </si>
  <si>
    <t>（037）</t>
    <phoneticPr fontId="3"/>
  </si>
  <si>
    <t>（038）</t>
  </si>
  <si>
    <t>（039）</t>
  </si>
  <si>
    <t>施策名：１．独立性・中立性・透明性の確保と組織体制の充実</t>
    <rPh sb="0" eb="2">
      <t>シサク</t>
    </rPh>
    <rPh sb="2" eb="3">
      <t>メイ</t>
    </rPh>
    <phoneticPr fontId="3"/>
  </si>
  <si>
    <t>施策名：２．原子力規制の厳正かつ適切な実施と技術基盤の強化</t>
    <rPh sb="0" eb="2">
      <t>シサク</t>
    </rPh>
    <rPh sb="2" eb="3">
      <t>メイ</t>
    </rPh>
    <phoneticPr fontId="3"/>
  </si>
  <si>
    <t>施策名：３．核セキュリティ対策の推進と保障措置の着実な実施</t>
    <rPh sb="0" eb="2">
      <t>シサク</t>
    </rPh>
    <rPh sb="2" eb="3">
      <t>メイ</t>
    </rPh>
    <phoneticPr fontId="3"/>
  </si>
  <si>
    <t>施策名：５．放射線防護対策及び緊急時対応の的確な実施</t>
    <rPh sb="0" eb="2">
      <t>シサク</t>
    </rPh>
    <rPh sb="2" eb="3">
      <t>メイ</t>
    </rPh>
    <phoneticPr fontId="3"/>
  </si>
  <si>
    <t>施策名：４．東京電力福島第一原子力発電所の廃炉の安全確保と事故原因の究明</t>
    <rPh sb="0" eb="2">
      <t>シサク</t>
    </rPh>
    <rPh sb="2" eb="3">
      <t>メイ</t>
    </rPh>
    <phoneticPr fontId="3"/>
  </si>
  <si>
    <t>原子力安全規制情報広聴・広報事業</t>
  </si>
  <si>
    <t>平成16年度</t>
  </si>
  <si>
    <t>令和5年度</t>
  </si>
  <si>
    <t>国際原子力発電安全協力推進事業</t>
  </si>
  <si>
    <t>平成7年度</t>
  </si>
  <si>
    <t>令和7年度</t>
  </si>
  <si>
    <t>国際原子力機関原子力発電所等安全対策拠出金</t>
  </si>
  <si>
    <t>平成4年度</t>
  </si>
  <si>
    <t>令和6年度</t>
  </si>
  <si>
    <t>経済協力開発機構原子力機関拠出金</t>
  </si>
  <si>
    <t>平成18年度</t>
  </si>
  <si>
    <t>原子力発電安全基盤調査拠出金</t>
  </si>
  <si>
    <t>原子力検査官等研修事業</t>
  </si>
  <si>
    <t>平成24年度</t>
  </si>
  <si>
    <t>プラントシミュレータ研修事業</t>
  </si>
  <si>
    <t>平成26年度</t>
  </si>
  <si>
    <t>原子力規制人材育成事業</t>
  </si>
  <si>
    <t>平成28年度</t>
  </si>
  <si>
    <t>原子力の安全研究体制の充実・強化事業</t>
  </si>
  <si>
    <t>令和元年度</t>
  </si>
  <si>
    <t>試験研究炉等の原子力の安全規制</t>
  </si>
  <si>
    <t>平成23年度</t>
  </si>
  <si>
    <t>原子力規制検査の体制整備事業</t>
  </si>
  <si>
    <t>原子力安全情報に係る基盤整備・分析評価事業</t>
  </si>
  <si>
    <t>令和4年度</t>
  </si>
  <si>
    <t>令和8年度</t>
  </si>
  <si>
    <t>平成25年度</t>
  </si>
  <si>
    <t>原子力施設における外部事象等に係る安全規制研究事業</t>
  </si>
  <si>
    <t>核燃料サイクル分野の規制高度化研究事業</t>
  </si>
  <si>
    <t>令和3年度</t>
  </si>
  <si>
    <t>放射性廃棄物の処分・放射性物質の輸送等の規制基準整備事業</t>
  </si>
  <si>
    <t>平成15年度</t>
  </si>
  <si>
    <t>原子炉施設等の規制基準整備事業</t>
  </si>
  <si>
    <t>技術基盤分野の規制高度化研究事業（リスク情報の活用）</t>
  </si>
  <si>
    <t>発電炉設計審査分野の規制研究事業</t>
  </si>
  <si>
    <t>原子力規制高度化研究拠出金</t>
  </si>
  <si>
    <t>（再掲）原子力の安全研究体制の充実・強化事業</t>
  </si>
  <si>
    <t>実機材料等を活用した経年劣化評価・検証事業</t>
  </si>
  <si>
    <t>令和2年度</t>
  </si>
  <si>
    <t>使用済燃料等の輸送・貯蔵の分野における最新解析手法に係る評価手法の研究</t>
  </si>
  <si>
    <t>バックエンド分野の規制技術高度化研究事業</t>
    <phoneticPr fontId="3"/>
  </si>
  <si>
    <t>令和3年度</t>
    <rPh sb="0" eb="2">
      <t>レイワ</t>
    </rPh>
    <rPh sb="3" eb="4">
      <t>ネン</t>
    </rPh>
    <rPh sb="4" eb="5">
      <t>ド</t>
    </rPh>
    <phoneticPr fontId="3"/>
  </si>
  <si>
    <t>令和6年度</t>
    <rPh sb="0" eb="2">
      <t>レイワ</t>
    </rPh>
    <rPh sb="3" eb="5">
      <t>ネンド</t>
    </rPh>
    <phoneticPr fontId="3"/>
  </si>
  <si>
    <t>廃止措置等に関する規制運用技術研究事業</t>
    <phoneticPr fontId="3"/>
  </si>
  <si>
    <t>令和6年度</t>
    <rPh sb="0" eb="1">
      <t>レイ</t>
    </rPh>
    <rPh sb="1" eb="2">
      <t>カズ</t>
    </rPh>
    <rPh sb="3" eb="5">
      <t>ネンド</t>
    </rPh>
    <phoneticPr fontId="6"/>
  </si>
  <si>
    <t>試験研究炉等の核セキュリティ対策</t>
    <rPh sb="0" eb="2">
      <t>シケン</t>
    </rPh>
    <rPh sb="2" eb="5">
      <t>ケンキュウロ</t>
    </rPh>
    <rPh sb="5" eb="6">
      <t>トウ</t>
    </rPh>
    <rPh sb="7" eb="8">
      <t>カク</t>
    </rPh>
    <rPh sb="14" eb="16">
      <t>タイサク</t>
    </rPh>
    <phoneticPr fontId="3"/>
  </si>
  <si>
    <t>平成23年度</t>
    <rPh sb="0" eb="2">
      <t>ヘイセイ</t>
    </rPh>
    <rPh sb="4" eb="6">
      <t>ネンド</t>
    </rPh>
    <phoneticPr fontId="7"/>
  </si>
  <si>
    <t>令和7年度</t>
    <rPh sb="0" eb="2">
      <t>レイワ</t>
    </rPh>
    <rPh sb="3" eb="5">
      <t>ネンド</t>
    </rPh>
    <phoneticPr fontId="6"/>
  </si>
  <si>
    <t>保障措置の実施に必要な経費</t>
    <rPh sb="0" eb="2">
      <t>ホショウ</t>
    </rPh>
    <rPh sb="2" eb="4">
      <t>ソチ</t>
    </rPh>
    <rPh sb="5" eb="7">
      <t>ジッシ</t>
    </rPh>
    <rPh sb="8" eb="10">
      <t>ヒツヨウ</t>
    </rPh>
    <rPh sb="11" eb="13">
      <t>ケイヒ</t>
    </rPh>
    <phoneticPr fontId="3"/>
  </si>
  <si>
    <t>昭和52年度</t>
    <rPh sb="0" eb="2">
      <t>ショウワ</t>
    </rPh>
    <rPh sb="4" eb="6">
      <t>ネンド</t>
    </rPh>
    <phoneticPr fontId="7"/>
  </si>
  <si>
    <t>令和4年度</t>
    <rPh sb="0" eb="1">
      <t>レイ</t>
    </rPh>
    <rPh sb="1" eb="2">
      <t>カズ</t>
    </rPh>
    <rPh sb="3" eb="5">
      <t>ネンド</t>
    </rPh>
    <phoneticPr fontId="5"/>
  </si>
  <si>
    <t>保障措置環境分析調査事業</t>
    <rPh sb="0" eb="2">
      <t>ホショウ</t>
    </rPh>
    <rPh sb="2" eb="4">
      <t>ソチ</t>
    </rPh>
    <rPh sb="4" eb="6">
      <t>カンキョウ</t>
    </rPh>
    <rPh sb="6" eb="8">
      <t>ブンセキ</t>
    </rPh>
    <rPh sb="8" eb="10">
      <t>チョウサ</t>
    </rPh>
    <rPh sb="10" eb="12">
      <t>ジギョウ</t>
    </rPh>
    <phoneticPr fontId="3"/>
  </si>
  <si>
    <t>平成8年度</t>
    <rPh sb="0" eb="2">
      <t>ヘイセイ</t>
    </rPh>
    <rPh sb="3" eb="5">
      <t>ネンド</t>
    </rPh>
    <phoneticPr fontId="7"/>
  </si>
  <si>
    <t>大型混合酸化物燃料加工施設保障措置試験研究事業</t>
    <rPh sb="0" eb="2">
      <t>オオガタ</t>
    </rPh>
    <rPh sb="2" eb="4">
      <t>コンゴウ</t>
    </rPh>
    <rPh sb="4" eb="7">
      <t>サンカブツ</t>
    </rPh>
    <rPh sb="7" eb="9">
      <t>ネンリョウ</t>
    </rPh>
    <rPh sb="9" eb="11">
      <t>カコウ</t>
    </rPh>
    <rPh sb="11" eb="13">
      <t>シセツ</t>
    </rPh>
    <rPh sb="13" eb="15">
      <t>ホショウ</t>
    </rPh>
    <rPh sb="15" eb="17">
      <t>ソチ</t>
    </rPh>
    <rPh sb="17" eb="19">
      <t>シケン</t>
    </rPh>
    <rPh sb="19" eb="21">
      <t>ケンキュウ</t>
    </rPh>
    <rPh sb="21" eb="23">
      <t>ジギョウ</t>
    </rPh>
    <phoneticPr fontId="3"/>
  </si>
  <si>
    <t>平成13年度</t>
    <rPh sb="0" eb="2">
      <t>ヘイセイ</t>
    </rPh>
    <rPh sb="4" eb="6">
      <t>ネンド</t>
    </rPh>
    <phoneticPr fontId="7"/>
  </si>
  <si>
    <t>国際原子力機関保障措置拠出金</t>
    <rPh sb="0" eb="2">
      <t>コクサイ</t>
    </rPh>
    <rPh sb="2" eb="5">
      <t>ゲンシリョク</t>
    </rPh>
    <rPh sb="5" eb="7">
      <t>キカン</t>
    </rPh>
    <rPh sb="7" eb="9">
      <t>ホショウ</t>
    </rPh>
    <rPh sb="9" eb="11">
      <t>ソチ</t>
    </rPh>
    <rPh sb="11" eb="14">
      <t>キョシュツキン</t>
    </rPh>
    <phoneticPr fontId="3"/>
  </si>
  <si>
    <t>昭和61年度</t>
    <rPh sb="0" eb="2">
      <t>ショウワ</t>
    </rPh>
    <rPh sb="4" eb="6">
      <t>ネンド</t>
    </rPh>
    <phoneticPr fontId="7"/>
  </si>
  <si>
    <t>令和6年度</t>
    <rPh sb="0" eb="1">
      <t>レイ</t>
    </rPh>
    <rPh sb="1" eb="2">
      <t>ワ</t>
    </rPh>
    <rPh sb="3" eb="5">
      <t>ネンド</t>
    </rPh>
    <phoneticPr fontId="3"/>
  </si>
  <si>
    <t>原子力発電施設等核物質防護対策事業</t>
    <rPh sb="0" eb="3">
      <t>ゲンシリョク</t>
    </rPh>
    <rPh sb="3" eb="5">
      <t>ハツデン</t>
    </rPh>
    <rPh sb="5" eb="7">
      <t>シセツ</t>
    </rPh>
    <rPh sb="7" eb="8">
      <t>トウ</t>
    </rPh>
    <rPh sb="8" eb="11">
      <t>カクブッシツ</t>
    </rPh>
    <rPh sb="11" eb="13">
      <t>ボウゴ</t>
    </rPh>
    <rPh sb="13" eb="15">
      <t>タイサク</t>
    </rPh>
    <rPh sb="15" eb="17">
      <t>ジギョウ</t>
    </rPh>
    <phoneticPr fontId="3"/>
  </si>
  <si>
    <t>平成15年度</t>
    <rPh sb="0" eb="2">
      <t>ヘイセイ</t>
    </rPh>
    <rPh sb="4" eb="6">
      <t>ネンド</t>
    </rPh>
    <phoneticPr fontId="7"/>
  </si>
  <si>
    <t>令和5年度</t>
    <rPh sb="0" eb="1">
      <t>レイ</t>
    </rPh>
    <rPh sb="1" eb="2">
      <t>カズ</t>
    </rPh>
    <rPh sb="3" eb="5">
      <t>ネンド</t>
    </rPh>
    <phoneticPr fontId="6"/>
  </si>
  <si>
    <t>平成26年度</t>
    <rPh sb="0" eb="2">
      <t>ヘイセイ</t>
    </rPh>
    <rPh sb="4" eb="6">
      <t>ネンド</t>
    </rPh>
    <phoneticPr fontId="7"/>
  </si>
  <si>
    <t>環境放射能水準調査等事業</t>
    <rPh sb="0" eb="2">
      <t>カンキョウ</t>
    </rPh>
    <rPh sb="2" eb="5">
      <t>ホウシャノウ</t>
    </rPh>
    <rPh sb="5" eb="7">
      <t>スイジュン</t>
    </rPh>
    <rPh sb="7" eb="9">
      <t>チョウサ</t>
    </rPh>
    <rPh sb="9" eb="10">
      <t>トウ</t>
    </rPh>
    <rPh sb="10" eb="12">
      <t>ジギョウ</t>
    </rPh>
    <phoneticPr fontId="3"/>
  </si>
  <si>
    <t>昭和50年度</t>
    <rPh sb="0" eb="2">
      <t>ショウワ</t>
    </rPh>
    <rPh sb="4" eb="6">
      <t>ネンド</t>
    </rPh>
    <phoneticPr fontId="7"/>
  </si>
  <si>
    <t>令和4年度</t>
    <rPh sb="0" eb="1">
      <t>レイ</t>
    </rPh>
    <rPh sb="1" eb="2">
      <t>ワ</t>
    </rPh>
    <rPh sb="3" eb="5">
      <t>ネンド</t>
    </rPh>
    <phoneticPr fontId="3"/>
  </si>
  <si>
    <t>海洋環境放射能総合評価事業</t>
    <rPh sb="0" eb="2">
      <t>カイヨウ</t>
    </rPh>
    <rPh sb="2" eb="4">
      <t>カンキョウ</t>
    </rPh>
    <rPh sb="4" eb="7">
      <t>ホウシャノウ</t>
    </rPh>
    <rPh sb="7" eb="9">
      <t>ソウゴウ</t>
    </rPh>
    <rPh sb="9" eb="11">
      <t>ヒョウカ</t>
    </rPh>
    <rPh sb="11" eb="13">
      <t>ジギョウ</t>
    </rPh>
    <phoneticPr fontId="3"/>
  </si>
  <si>
    <t>昭和58年度</t>
    <rPh sb="0" eb="2">
      <t>ショウワ</t>
    </rPh>
    <rPh sb="4" eb="6">
      <t>ネンド</t>
    </rPh>
    <phoneticPr fontId="7"/>
  </si>
  <si>
    <t>避難指示区域等における環境放射線モニタリング推進事業</t>
    <rPh sb="0" eb="2">
      <t>ヒナン</t>
    </rPh>
    <rPh sb="2" eb="4">
      <t>シジ</t>
    </rPh>
    <rPh sb="4" eb="6">
      <t>クイキ</t>
    </rPh>
    <rPh sb="6" eb="7">
      <t>トウ</t>
    </rPh>
    <rPh sb="11" eb="13">
      <t>カンキョウ</t>
    </rPh>
    <rPh sb="13" eb="16">
      <t>ホウシャセン</t>
    </rPh>
    <rPh sb="22" eb="24">
      <t>スイシン</t>
    </rPh>
    <rPh sb="24" eb="26">
      <t>ジギョウ</t>
    </rPh>
    <phoneticPr fontId="3"/>
  </si>
  <si>
    <t>平成25年度</t>
    <rPh sb="0" eb="2">
      <t>ヘイセイ</t>
    </rPh>
    <rPh sb="4" eb="6">
      <t>ネンド</t>
    </rPh>
    <phoneticPr fontId="7"/>
  </si>
  <si>
    <t>放射線安全規制研究戦略的推進事業</t>
    <rPh sb="0" eb="3">
      <t>ホウシャセン</t>
    </rPh>
    <rPh sb="3" eb="5">
      <t>アンゼン</t>
    </rPh>
    <rPh sb="5" eb="7">
      <t>キセイ</t>
    </rPh>
    <rPh sb="7" eb="9">
      <t>ケンキュウ</t>
    </rPh>
    <rPh sb="9" eb="11">
      <t>センリャク</t>
    </rPh>
    <rPh sb="11" eb="12">
      <t>テキ</t>
    </rPh>
    <rPh sb="12" eb="14">
      <t>スイシン</t>
    </rPh>
    <rPh sb="14" eb="16">
      <t>ジギョウ</t>
    </rPh>
    <phoneticPr fontId="2"/>
  </si>
  <si>
    <t>平成29年度</t>
    <rPh sb="0" eb="2">
      <t>ヘイセイ</t>
    </rPh>
    <rPh sb="4" eb="6">
      <t>ネンド</t>
    </rPh>
    <phoneticPr fontId="7"/>
  </si>
  <si>
    <t>令和8年度</t>
    <rPh sb="0" eb="1">
      <t>レイ</t>
    </rPh>
    <rPh sb="1" eb="2">
      <t>カズ</t>
    </rPh>
    <rPh sb="3" eb="5">
      <t>ネンド</t>
    </rPh>
    <phoneticPr fontId="5"/>
  </si>
  <si>
    <t>原子力発電施設等従事者追跡健康調査等事業</t>
    <rPh sb="0" eb="3">
      <t>ゲンシリョク</t>
    </rPh>
    <rPh sb="3" eb="5">
      <t>ハツデン</t>
    </rPh>
    <rPh sb="5" eb="7">
      <t>シセツ</t>
    </rPh>
    <rPh sb="7" eb="8">
      <t>トウ</t>
    </rPh>
    <rPh sb="8" eb="11">
      <t>ジュウジシャ</t>
    </rPh>
    <rPh sb="11" eb="13">
      <t>ツイセキ</t>
    </rPh>
    <rPh sb="13" eb="15">
      <t>ケンコウ</t>
    </rPh>
    <rPh sb="15" eb="17">
      <t>チョウサ</t>
    </rPh>
    <rPh sb="17" eb="18">
      <t>トウ</t>
    </rPh>
    <rPh sb="18" eb="20">
      <t>ジギョウ</t>
    </rPh>
    <phoneticPr fontId="2"/>
  </si>
  <si>
    <t>平成2年度</t>
    <rPh sb="0" eb="2">
      <t>ヘイセイ</t>
    </rPh>
    <rPh sb="3" eb="5">
      <t>ネンド</t>
    </rPh>
    <phoneticPr fontId="5"/>
  </si>
  <si>
    <t>令和5年度</t>
    <rPh sb="0" eb="1">
      <t>レイ</t>
    </rPh>
    <rPh sb="1" eb="2">
      <t>カズ</t>
    </rPh>
    <rPh sb="3" eb="5">
      <t>ネンド</t>
    </rPh>
    <phoneticPr fontId="5"/>
  </si>
  <si>
    <t>昭和33年度</t>
    <rPh sb="0" eb="2">
      <t>ショウワ</t>
    </rPh>
    <rPh sb="4" eb="6">
      <t>ネンド</t>
    </rPh>
    <phoneticPr fontId="5"/>
  </si>
  <si>
    <t>（再掲）環境放射能水準調査等事業</t>
    <rPh sb="4" eb="6">
      <t>カンキョウ</t>
    </rPh>
    <rPh sb="6" eb="9">
      <t>ホウシャノウ</t>
    </rPh>
    <rPh sb="9" eb="11">
      <t>スイジュン</t>
    </rPh>
    <rPh sb="11" eb="13">
      <t>チョウサ</t>
    </rPh>
    <rPh sb="13" eb="14">
      <t>トウ</t>
    </rPh>
    <rPh sb="14" eb="16">
      <t>ジギョウ</t>
    </rPh>
    <phoneticPr fontId="3"/>
  </si>
  <si>
    <t>（再掲）海洋環境放射能総合評価事業</t>
    <rPh sb="4" eb="6">
      <t>カイヨウ</t>
    </rPh>
    <rPh sb="6" eb="8">
      <t>カンキョウ</t>
    </rPh>
    <rPh sb="8" eb="11">
      <t>ホウシャノウ</t>
    </rPh>
    <rPh sb="11" eb="13">
      <t>ソウゴウ</t>
    </rPh>
    <rPh sb="13" eb="15">
      <t>ヒョウカ</t>
    </rPh>
    <rPh sb="15" eb="17">
      <t>ジギョウ</t>
    </rPh>
    <phoneticPr fontId="3"/>
  </si>
  <si>
    <t>（再掲）避難指示区域等における環境放射線モニタリング推進事業</t>
    <rPh sb="4" eb="6">
      <t>ヒナン</t>
    </rPh>
    <rPh sb="6" eb="8">
      <t>シジ</t>
    </rPh>
    <rPh sb="8" eb="10">
      <t>クイキ</t>
    </rPh>
    <rPh sb="10" eb="11">
      <t>トウ</t>
    </rPh>
    <rPh sb="15" eb="17">
      <t>カンキョウ</t>
    </rPh>
    <rPh sb="17" eb="20">
      <t>ホウシャセン</t>
    </rPh>
    <rPh sb="26" eb="28">
      <t>スイシン</t>
    </rPh>
    <rPh sb="28" eb="30">
      <t>ジギョウ</t>
    </rPh>
    <phoneticPr fontId="3"/>
  </si>
  <si>
    <t>放射能調査研究に必要な経費</t>
    <rPh sb="0" eb="3">
      <t>ホウシャノウ</t>
    </rPh>
    <rPh sb="3" eb="5">
      <t>チョウサ</t>
    </rPh>
    <rPh sb="5" eb="7">
      <t>ケンキュウ</t>
    </rPh>
    <rPh sb="8" eb="10">
      <t>ヒツヨウ</t>
    </rPh>
    <rPh sb="11" eb="13">
      <t>ケイヒ</t>
    </rPh>
    <phoneticPr fontId="3"/>
  </si>
  <si>
    <t>昭和32年度</t>
    <rPh sb="0" eb="2">
      <t>ショウワ</t>
    </rPh>
    <rPh sb="4" eb="6">
      <t>ネンド</t>
    </rPh>
    <phoneticPr fontId="7"/>
  </si>
  <si>
    <t>放射線モニタリング等人材育成事業</t>
    <rPh sb="0" eb="3">
      <t>ホウシャセン</t>
    </rPh>
    <rPh sb="9" eb="10">
      <t>ナド</t>
    </rPh>
    <rPh sb="10" eb="12">
      <t>ジンザイ</t>
    </rPh>
    <rPh sb="12" eb="14">
      <t>イクセイ</t>
    </rPh>
    <rPh sb="14" eb="16">
      <t>ジギョウ</t>
    </rPh>
    <phoneticPr fontId="3"/>
  </si>
  <si>
    <t>平成2年度</t>
    <rPh sb="0" eb="2">
      <t>ヘイセイ</t>
    </rPh>
    <rPh sb="3" eb="5">
      <t>ネンド</t>
    </rPh>
    <phoneticPr fontId="7"/>
  </si>
  <si>
    <t>放射線監視等交付金</t>
    <rPh sb="0" eb="3">
      <t>ホウシャセン</t>
    </rPh>
    <rPh sb="3" eb="6">
      <t>カンシトウ</t>
    </rPh>
    <rPh sb="6" eb="9">
      <t>コウフキン</t>
    </rPh>
    <phoneticPr fontId="3"/>
  </si>
  <si>
    <t>昭和49年度</t>
    <rPh sb="0" eb="2">
      <t>ショウワ</t>
    </rPh>
    <rPh sb="4" eb="6">
      <t>ネンド</t>
    </rPh>
    <phoneticPr fontId="7"/>
  </si>
  <si>
    <t>緊急時モニタリングの体制整備事業</t>
    <rPh sb="0" eb="3">
      <t>キンキュウジ</t>
    </rPh>
    <rPh sb="10" eb="12">
      <t>タイセイ</t>
    </rPh>
    <rPh sb="12" eb="14">
      <t>セイビ</t>
    </rPh>
    <rPh sb="14" eb="16">
      <t>ジギョウ</t>
    </rPh>
    <phoneticPr fontId="3"/>
  </si>
  <si>
    <t>原子力発電施設等緊急時対策通信設備等整備事業</t>
    <rPh sb="0" eb="3">
      <t>ゲンシリョク</t>
    </rPh>
    <rPh sb="3" eb="5">
      <t>ハツデン</t>
    </rPh>
    <rPh sb="5" eb="7">
      <t>シセツ</t>
    </rPh>
    <rPh sb="7" eb="8">
      <t>トウ</t>
    </rPh>
    <rPh sb="8" eb="11">
      <t>キンキュウジ</t>
    </rPh>
    <rPh sb="11" eb="13">
      <t>タイサク</t>
    </rPh>
    <rPh sb="13" eb="15">
      <t>ツウシン</t>
    </rPh>
    <rPh sb="15" eb="17">
      <t>セツビ</t>
    </rPh>
    <rPh sb="17" eb="18">
      <t>ナド</t>
    </rPh>
    <rPh sb="18" eb="20">
      <t>セイビ</t>
    </rPh>
    <rPh sb="20" eb="22">
      <t>ジギョウ</t>
    </rPh>
    <phoneticPr fontId="3"/>
  </si>
  <si>
    <t>原子力災害対策実効性向上等調査研究事業</t>
    <rPh sb="0" eb="3">
      <t>ゲンシリョク</t>
    </rPh>
    <rPh sb="3" eb="5">
      <t>サイガイ</t>
    </rPh>
    <rPh sb="5" eb="7">
      <t>タイサク</t>
    </rPh>
    <rPh sb="7" eb="10">
      <t>ジッコウセイ</t>
    </rPh>
    <rPh sb="10" eb="13">
      <t>コウジョウナド</t>
    </rPh>
    <rPh sb="13" eb="15">
      <t>チョウサ</t>
    </rPh>
    <rPh sb="15" eb="17">
      <t>ケンキュウ</t>
    </rPh>
    <rPh sb="17" eb="19">
      <t>ジギョウ</t>
    </rPh>
    <phoneticPr fontId="3"/>
  </si>
  <si>
    <t>令和4年度</t>
    <rPh sb="0" eb="1">
      <t>レイ</t>
    </rPh>
    <rPh sb="1" eb="2">
      <t>ワ</t>
    </rPh>
    <rPh sb="3" eb="5">
      <t>ネンド</t>
    </rPh>
    <phoneticPr fontId="7"/>
  </si>
  <si>
    <t>原子力災害等医療実効性確保事業</t>
    <phoneticPr fontId="3"/>
  </si>
  <si>
    <t>平成28年度</t>
    <rPh sb="0" eb="2">
      <t>ヘイセイ</t>
    </rPh>
    <rPh sb="4" eb="6">
      <t>ネンド</t>
    </rPh>
    <phoneticPr fontId="7"/>
  </si>
  <si>
    <t>航空機モニタリング運用技術の確立等事業</t>
    <rPh sb="17" eb="19">
      <t>ジギョウ</t>
    </rPh>
    <phoneticPr fontId="3"/>
  </si>
  <si>
    <t>エネルギー対策特別会計
　電源開発促進勘定</t>
    <rPh sb="5" eb="7">
      <t>タイサク</t>
    </rPh>
    <rPh sb="13" eb="15">
      <t>デンゲン</t>
    </rPh>
    <rPh sb="15" eb="17">
      <t>カイハツ</t>
    </rPh>
    <rPh sb="17" eb="19">
      <t>ソクシン</t>
    </rPh>
    <phoneticPr fontId="3"/>
  </si>
  <si>
    <t>原規</t>
  </si>
  <si>
    <t>新21</t>
  </si>
  <si>
    <t>（項）原子力安全規制対策費
　（大事項）原子力の安全規制対策に必要な経費</t>
    <phoneticPr fontId="3"/>
  </si>
  <si>
    <t>（項）原子力安全規制対策費
　（大事項）原子力の安全規制対策に必要な経費
（項）事務取扱費
　（大事項）原子力の安全規制対策に必要な経費</t>
    <phoneticPr fontId="3"/>
  </si>
  <si>
    <t>（項）原子力安全規制対策費
　（大事項）原子力の安全規制対策に必要な経費</t>
    <phoneticPr fontId="3"/>
  </si>
  <si>
    <t>（項）原子力安全規制対策費
　（大事項）原子力の安全規制対策に必要な経費</t>
    <rPh sb="3" eb="6">
      <t>ゲンシリョク</t>
    </rPh>
    <rPh sb="6" eb="8">
      <t>アンゼン</t>
    </rPh>
    <rPh sb="8" eb="10">
      <t>キセイ</t>
    </rPh>
    <rPh sb="10" eb="12">
      <t>タイサク</t>
    </rPh>
    <rPh sb="12" eb="13">
      <t>ヒ</t>
    </rPh>
    <phoneticPr fontId="9"/>
  </si>
  <si>
    <t>（項）原子力安全確保費
　（大事項）原子力の安全確保に必要な経費</t>
    <rPh sb="3" eb="6">
      <t>ゲンシリョク</t>
    </rPh>
    <rPh sb="6" eb="8">
      <t>アンゼン</t>
    </rPh>
    <rPh sb="8" eb="10">
      <t>カクホ</t>
    </rPh>
    <rPh sb="10" eb="11">
      <t>ヒ</t>
    </rPh>
    <rPh sb="24" eb="26">
      <t>カクホ</t>
    </rPh>
    <phoneticPr fontId="8"/>
  </si>
  <si>
    <t>（項）事務取扱費
　（大事項）原子力の安全規制対策に必要な経費</t>
    <phoneticPr fontId="3"/>
  </si>
  <si>
    <t>（項）原子力安全確保費
　（大事項）原子力の安全確保に必要な経費</t>
    <rPh sb="3" eb="6">
      <t>ゲンシリョク</t>
    </rPh>
    <rPh sb="6" eb="8">
      <t>アンゼン</t>
    </rPh>
    <rPh sb="8" eb="10">
      <t>カクホ</t>
    </rPh>
    <rPh sb="10" eb="11">
      <t>ヒ</t>
    </rPh>
    <rPh sb="24" eb="26">
      <t>カクホ</t>
    </rPh>
    <phoneticPr fontId="9"/>
  </si>
  <si>
    <t>（項）電源利用対策費
　（大事項）電源利用対策に必要な経費</t>
    <rPh sb="3" eb="5">
      <t>デンゲン</t>
    </rPh>
    <rPh sb="5" eb="7">
      <t>リヨウ</t>
    </rPh>
    <rPh sb="7" eb="9">
      <t>タイサク</t>
    </rPh>
    <rPh sb="9" eb="10">
      <t>ヒ</t>
    </rPh>
    <rPh sb="17" eb="19">
      <t>デンゲン</t>
    </rPh>
    <rPh sb="19" eb="21">
      <t>リヨウ</t>
    </rPh>
    <rPh sb="21" eb="23">
      <t>タイサク</t>
    </rPh>
    <rPh sb="24" eb="26">
      <t>ヒツヨウ</t>
    </rPh>
    <rPh sb="27" eb="29">
      <t>ケイヒ</t>
    </rPh>
    <phoneticPr fontId="9"/>
  </si>
  <si>
    <t>（項）原子力安全確保費
　（大事項）原子力の安全確保に必要な経費</t>
    <phoneticPr fontId="3"/>
  </si>
  <si>
    <t>（項）放射能調査研究費
　（大事項）放射能調査研究に必要な経費</t>
    <rPh sb="3" eb="6">
      <t>ホウシャノウ</t>
    </rPh>
    <rPh sb="6" eb="8">
      <t>チョウサ</t>
    </rPh>
    <rPh sb="8" eb="11">
      <t>ケンキュウヒ</t>
    </rPh>
    <rPh sb="18" eb="21">
      <t>ホウシャノウ</t>
    </rPh>
    <rPh sb="21" eb="23">
      <t>チョウサ</t>
    </rPh>
    <rPh sb="23" eb="25">
      <t>ケンキュウ</t>
    </rPh>
    <rPh sb="26" eb="28">
      <t>ヒツヨウ</t>
    </rPh>
    <rPh sb="29" eb="31">
      <t>ケイヒ</t>
    </rPh>
    <phoneticPr fontId="9"/>
  </si>
  <si>
    <t>-</t>
  </si>
  <si>
    <t>平成30年度</t>
    <rPh sb="0" eb="2">
      <t>ヘイセイ</t>
    </rPh>
    <rPh sb="4" eb="6">
      <t>ネンド</t>
    </rPh>
    <phoneticPr fontId="5"/>
  </si>
  <si>
    <t>令和2年度</t>
    <rPh sb="0" eb="2">
      <t>レイワ</t>
    </rPh>
    <rPh sb="3" eb="4">
      <t>ネン</t>
    </rPh>
    <rPh sb="4" eb="5">
      <t>ド</t>
    </rPh>
    <phoneticPr fontId="5"/>
  </si>
  <si>
    <t>令和元年度</t>
    <rPh sb="0" eb="2">
      <t>レイワ</t>
    </rPh>
    <rPh sb="2" eb="4">
      <t>ガンネン</t>
    </rPh>
    <rPh sb="4" eb="5">
      <t>ド</t>
    </rPh>
    <phoneticPr fontId="5"/>
  </si>
  <si>
    <t>平成30年度</t>
    <phoneticPr fontId="3"/>
  </si>
  <si>
    <t>平成29年度</t>
    <phoneticPr fontId="3"/>
  </si>
  <si>
    <t>令和2年度</t>
    <phoneticPr fontId="3"/>
  </si>
  <si>
    <t>令和3年度</t>
    <rPh sb="0" eb="2">
      <t>レイワ</t>
    </rPh>
    <rPh sb="3" eb="5">
      <t>ネンド</t>
    </rPh>
    <phoneticPr fontId="5"/>
  </si>
  <si>
    <t>令和2年度</t>
    <rPh sb="0" eb="2">
      <t>レイワ</t>
    </rPh>
    <rPh sb="3" eb="5">
      <t>ネンド</t>
    </rPh>
    <phoneticPr fontId="5"/>
  </si>
  <si>
    <t>令和元年度</t>
    <phoneticPr fontId="5"/>
  </si>
  <si>
    <t>平成29年度</t>
    <rPh sb="0" eb="2">
      <t>ヘイセイ</t>
    </rPh>
    <rPh sb="4" eb="6">
      <t>ネンド</t>
    </rPh>
    <phoneticPr fontId="5"/>
  </si>
  <si>
    <t>（項）事務取扱費
　（大事項）原子力の安全規制対策に必要な経費
（項）原子力安全対策費
　（大事項）原子力の安全規制対策に必要な経費</t>
    <rPh sb="33" eb="34">
      <t>コウ</t>
    </rPh>
    <rPh sb="35" eb="38">
      <t>ゲンシリョク</t>
    </rPh>
    <rPh sb="38" eb="40">
      <t>アンゼン</t>
    </rPh>
    <rPh sb="40" eb="43">
      <t>タイサクヒ</t>
    </rPh>
    <rPh sb="46" eb="47">
      <t>ダイ</t>
    </rPh>
    <rPh sb="47" eb="49">
      <t>ジコウ</t>
    </rPh>
    <rPh sb="50" eb="53">
      <t>ゲンシリョク</t>
    </rPh>
    <rPh sb="54" eb="56">
      <t>アンゼン</t>
    </rPh>
    <rPh sb="56" eb="58">
      <t>キセイ</t>
    </rPh>
    <rPh sb="58" eb="60">
      <t>タイサク</t>
    </rPh>
    <rPh sb="61" eb="63">
      <t>ヒツヨウ</t>
    </rPh>
    <rPh sb="64" eb="66">
      <t>ケイヒ</t>
    </rPh>
    <phoneticPr fontId="3"/>
  </si>
  <si>
    <t>（項）原子力安全規制対策費
　（大事項）原子力の安全規制対策に必要な経費
（項）事務取扱費
　（大事項）原子力の安全規制対策に必要な経費</t>
    <rPh sb="1" eb="2">
      <t>コウ</t>
    </rPh>
    <rPh sb="3" eb="6">
      <t>ゲンシリョク</t>
    </rPh>
    <rPh sb="6" eb="8">
      <t>アンゼン</t>
    </rPh>
    <rPh sb="8" eb="10">
      <t>キセイ</t>
    </rPh>
    <rPh sb="10" eb="13">
      <t>タイサクヒ</t>
    </rPh>
    <rPh sb="16" eb="17">
      <t>ダイ</t>
    </rPh>
    <rPh sb="17" eb="19">
      <t>ジコウ</t>
    </rPh>
    <rPh sb="20" eb="23">
      <t>ゲンシリョク</t>
    </rPh>
    <rPh sb="24" eb="26">
      <t>アンゼン</t>
    </rPh>
    <rPh sb="26" eb="28">
      <t>キセイ</t>
    </rPh>
    <rPh sb="28" eb="30">
      <t>タイサク</t>
    </rPh>
    <rPh sb="31" eb="33">
      <t>ヒツヨウ</t>
    </rPh>
    <rPh sb="34" eb="36">
      <t>ケイヒ</t>
    </rPh>
    <phoneticPr fontId="3"/>
  </si>
  <si>
    <t>（項）原子力安全規制対策費
　（大事項）原子力の安全規制対策に必要な経費
（項）事務取扱費
　（大事項）原子力の安全規制対策に必要な経費</t>
    <rPh sb="1" eb="2">
      <t>コウ</t>
    </rPh>
    <rPh sb="3" eb="6">
      <t>ゲンシリョク</t>
    </rPh>
    <rPh sb="6" eb="8">
      <t>アンゼン</t>
    </rPh>
    <rPh sb="8" eb="10">
      <t>キセイ</t>
    </rPh>
    <rPh sb="10" eb="13">
      <t>タイサクヒ</t>
    </rPh>
    <rPh sb="16" eb="19">
      <t>ダイジコウ</t>
    </rPh>
    <rPh sb="20" eb="23">
      <t>ゲンシリョク</t>
    </rPh>
    <rPh sb="24" eb="26">
      <t>アンゼン</t>
    </rPh>
    <rPh sb="26" eb="28">
      <t>キセイ</t>
    </rPh>
    <rPh sb="28" eb="30">
      <t>タイサク</t>
    </rPh>
    <rPh sb="31" eb="33">
      <t>ヒツヨウ</t>
    </rPh>
    <rPh sb="34" eb="36">
      <t>ケイヒ</t>
    </rPh>
    <phoneticPr fontId="3"/>
  </si>
  <si>
    <t>（項）原子力安全規制対策費
　（大事項）原子力の安全規制対策に必要な経費
（項）事務取扱費
　（大事項）原子力の安全規制対策に必要な経費</t>
    <rPh sb="1" eb="2">
      <t>コウ</t>
    </rPh>
    <rPh sb="3" eb="13">
      <t>ゲンシリョクアンゼンキセイタイサクヒ</t>
    </rPh>
    <rPh sb="16" eb="19">
      <t>ダイジコウ</t>
    </rPh>
    <rPh sb="20" eb="23">
      <t>ゲンシリョク</t>
    </rPh>
    <rPh sb="24" eb="28">
      <t>アンゼンキセイ</t>
    </rPh>
    <rPh sb="28" eb="30">
      <t>タイサク</t>
    </rPh>
    <rPh sb="31" eb="33">
      <t>ヒツヨウ</t>
    </rPh>
    <rPh sb="34" eb="36">
      <t>ケイヒ</t>
    </rPh>
    <phoneticPr fontId="3"/>
  </si>
  <si>
    <t>エネルギー対策特別会計
　電源開発促進勘定</t>
    <phoneticPr fontId="3"/>
  </si>
  <si>
    <t>（項）原子力安全規制対策費
　（大事項）原子力の安全規制対策に必要な経費
（項）事務取扱費
　（大事項）原子力の安全規制対策に必要な経費</t>
    <rPh sb="1" eb="2">
      <t>コウ</t>
    </rPh>
    <rPh sb="3" eb="6">
      <t>ゲンシリョク</t>
    </rPh>
    <rPh sb="6" eb="8">
      <t>アンゼン</t>
    </rPh>
    <rPh sb="8" eb="10">
      <t>キセイ</t>
    </rPh>
    <rPh sb="10" eb="13">
      <t>タイサクヒ</t>
    </rPh>
    <rPh sb="16" eb="17">
      <t>ダイ</t>
    </rPh>
    <rPh sb="17" eb="19">
      <t>ジコウ</t>
    </rPh>
    <rPh sb="20" eb="23">
      <t>ゲンシリョク</t>
    </rPh>
    <rPh sb="24" eb="26">
      <t>アンゼン</t>
    </rPh>
    <rPh sb="26" eb="28">
      <t>キセイ</t>
    </rPh>
    <rPh sb="28" eb="30">
      <t>タイサク</t>
    </rPh>
    <rPh sb="31" eb="33">
      <t>ヒツヨウ</t>
    </rPh>
    <rPh sb="34" eb="36">
      <t>ケイヒ</t>
    </rPh>
    <rPh sb="38" eb="39">
      <t>コウ</t>
    </rPh>
    <rPh sb="40" eb="42">
      <t>ジム</t>
    </rPh>
    <rPh sb="42" eb="44">
      <t>トリアツカイ</t>
    </rPh>
    <rPh sb="44" eb="45">
      <t>ヒ</t>
    </rPh>
    <rPh sb="48" eb="49">
      <t>ダイ</t>
    </rPh>
    <rPh sb="49" eb="51">
      <t>ジコウ</t>
    </rPh>
    <rPh sb="52" eb="55">
      <t>ゲンシリョク</t>
    </rPh>
    <rPh sb="56" eb="58">
      <t>アンゼン</t>
    </rPh>
    <rPh sb="58" eb="60">
      <t>キセイ</t>
    </rPh>
    <rPh sb="60" eb="62">
      <t>タイサク</t>
    </rPh>
    <rPh sb="63" eb="65">
      <t>ヒツヨウ</t>
    </rPh>
    <rPh sb="66" eb="68">
      <t>ケイヒ</t>
    </rPh>
    <phoneticPr fontId="3"/>
  </si>
  <si>
    <t>エネルギー対策特別会計電源促進開発勘定</t>
    <phoneticPr fontId="3"/>
  </si>
  <si>
    <t>書面点検</t>
  </si>
  <si>
    <t>核物質防護検査体制の充実・強化事業</t>
    <rPh sb="0" eb="3">
      <t>カクブッシツ</t>
    </rPh>
    <rPh sb="3" eb="5">
      <t>ボウゴ</t>
    </rPh>
    <rPh sb="5" eb="7">
      <t>ケンサ</t>
    </rPh>
    <rPh sb="7" eb="9">
      <t>タイセイ</t>
    </rPh>
    <rPh sb="10" eb="12">
      <t>ジュウジツ</t>
    </rPh>
    <rPh sb="13" eb="15">
      <t>キョウカ</t>
    </rPh>
    <rPh sb="15" eb="17">
      <t>ジギョウ</t>
    </rPh>
    <phoneticPr fontId="3"/>
  </si>
  <si>
    <t>シビアアクシデント時の放射性物質放出に係る規制高度化研究事業（東京電力福島第一原子力発電所事故分析結果の反映）</t>
    <rPh sb="45" eb="47">
      <t>ジコ</t>
    </rPh>
    <phoneticPr fontId="3"/>
  </si>
  <si>
    <t>外部有識者点検対象外</t>
    <rPh sb="0" eb="2">
      <t>ガイブ</t>
    </rPh>
    <rPh sb="2" eb="5">
      <t>ユウシキシャ</t>
    </rPh>
    <rPh sb="5" eb="7">
      <t>テンケン</t>
    </rPh>
    <rPh sb="7" eb="10">
      <t>タイショウガイ</t>
    </rPh>
    <phoneticPr fontId="3"/>
  </si>
  <si>
    <t>外部有識者点検対象外</t>
    <rPh sb="0" eb="10">
      <t>ガイブユウシキシャテンケンタイショウガイ</t>
    </rPh>
    <phoneticPr fontId="3"/>
  </si>
  <si>
    <t xml:space="preserve">令和３年度の執行率が低いため、要因分析をしたうえで、内容を精査した予算要求とすること。
本事業の意義や成果をわかりやすく発信するよう心がけること。
</t>
    <phoneticPr fontId="3"/>
  </si>
  <si>
    <t>引き続き、本事業の意義や成果をわかりやすく発信するよう心がけること。</t>
    <phoneticPr fontId="3"/>
  </si>
  <si>
    <t>本事業における成果や執行実績をきちんと検証するとともに、事業の意義や成果をわかりやすく発信するよう心がけること。</t>
    <phoneticPr fontId="3"/>
  </si>
  <si>
    <t>外部有識者所見を踏まえ、適切に対応すること。</t>
    <phoneticPr fontId="3"/>
  </si>
  <si>
    <t>令和２年度公開プロセスの外部有識者所見を踏まえ、引き続き適切に対応すること。
令和２年度、３年度と執行率が低い状況が続いているため、必要額を精査した上で予算要求すること。</t>
    <rPh sb="39" eb="41">
      <t>レイワ</t>
    </rPh>
    <rPh sb="42" eb="44">
      <t>ネンド</t>
    </rPh>
    <rPh sb="46" eb="48">
      <t>ネンド</t>
    </rPh>
    <rPh sb="49" eb="52">
      <t>シッコウリツ</t>
    </rPh>
    <rPh sb="53" eb="54">
      <t>ヒク</t>
    </rPh>
    <rPh sb="55" eb="57">
      <t>ジョウキョウ</t>
    </rPh>
    <rPh sb="58" eb="59">
      <t>ツヅ</t>
    </rPh>
    <rPh sb="66" eb="69">
      <t>ヒツヨウガク</t>
    </rPh>
    <rPh sb="70" eb="72">
      <t>セイサ</t>
    </rPh>
    <rPh sb="74" eb="75">
      <t>ウエ</t>
    </rPh>
    <rPh sb="76" eb="78">
      <t>ヨサン</t>
    </rPh>
    <rPh sb="78" eb="80">
      <t>ヨウキュウ</t>
    </rPh>
    <phoneticPr fontId="3"/>
  </si>
  <si>
    <t>本事業における成果や執行実績をきちんと検証すること。</t>
    <phoneticPr fontId="3"/>
  </si>
  <si>
    <t>引き続き、一者応札案件について、幅広く関連業者の応札参加を積極的に働き掛ける等の入札方法の改善を通じ、競争性の確保に努めること。
本事業の意義や成果をわかりやすく発信するよう心がけること。</t>
    <phoneticPr fontId="3"/>
  </si>
  <si>
    <t>令和３年度において執行率の改善が見られたがまだやや低い状況にあるため、引き続き必要額を精査したうえでの予算要求とすること。
本事業の意義や成果をわかりやすく発信するよう心がけること。</t>
    <rPh sb="0" eb="2">
      <t>レイワ</t>
    </rPh>
    <rPh sb="3" eb="5">
      <t>ネンド</t>
    </rPh>
    <rPh sb="13" eb="15">
      <t>カイゼン</t>
    </rPh>
    <rPh sb="16" eb="17">
      <t>ミ</t>
    </rPh>
    <rPh sb="27" eb="29">
      <t>ジョウキョウ</t>
    </rPh>
    <rPh sb="35" eb="36">
      <t>ヒ</t>
    </rPh>
    <rPh sb="37" eb="38">
      <t>ツヅ</t>
    </rPh>
    <phoneticPr fontId="3"/>
  </si>
  <si>
    <t>引き続き、金額の妥当性を検証し、予算の適切な執行に努めること。コスト削減や効率化に向けた更なる検証・工夫を行うこと。</t>
    <phoneticPr fontId="3"/>
  </si>
  <si>
    <t>・アウトカム目標の設定について、資格の取得者数やその割合とした方が、事業の効果を測るものとして適切ではないか。また、研修事業に毎年４億円程度かかるのは高額であり、金額が妥当と判断した理由を加筆した方がよいのではないか。
・一回資格を取った後、定期的に研修を行うということだが、今後は資格そのものについても定期的に更新していくことを考えた方がよいのではないか。
・他省庁において関連する研修が実施されているが、基礎的な内容については、双方に研修を共有することについて、可能性はないか追及していただきたい。</t>
    <phoneticPr fontId="3"/>
  </si>
  <si>
    <t>年度内に改善を検討</t>
  </si>
  <si>
    <t>過去の事業の作業実績、類似する事業の単価等を参考に価格交渉を行い、予算の適切な執行に努める。
ハイレベル人材育成研修については、原子力安全人材育成センター内で対応可能な内容を整理し、外部機関での実施内容を限定することで、コスト削減や効率化を検証・工夫する。
設備更新に関しては、計画を精査し、関係事業者に情報聴取を行う。</t>
    <phoneticPr fontId="3"/>
  </si>
  <si>
    <t>執行等改善</t>
  </si>
  <si>
    <t>執行率が低いことは、コロナウィルス感染拡大により対面実施での開催が延期されている会合等が多いことが原因である。これらの多くについては、海外規制当局との間でも対面実施の重要性が改めて確認され、対面実施の方向で検討あるいは開催準備中である。見直し後の開催計画に沿った適切な規模での要求をしており、我が国の原子力規制の向上を図るための検討に有用な情報の速やかな収集等によって、成果目標を達成し、意義や成果を発信できるよう努める。</t>
    <phoneticPr fontId="3"/>
  </si>
  <si>
    <t>事業進捗等の適切な管理に努め、成果等の分かりやすい記載については引き続き検討していく。</t>
    <phoneticPr fontId="3"/>
  </si>
  <si>
    <t>各研究の進捗率及び支出の妥当性を検証し、研究計画や必要額を精査したうえで、予算要求を行う。</t>
    <phoneticPr fontId="3"/>
  </si>
  <si>
    <t>各プロジェクトで必要額の精査を行ったうえで予算要求を行う。また、プロジェクトの意義や成果をわかりやすく情報発信するよう努める。</t>
    <phoneticPr fontId="3"/>
  </si>
  <si>
    <t>耐震安全性評価等に係る委託調査は、審査の過程で委託調査を実施すべき内容が生じなかった。また、原子力規制検査については、新型コロナウイルス感染症の急激な感染拡大に伴って必要最小限の検査を除き現地への検査出張を取りやめた時期があったことにより、令和３年度の執行率となった。このような状況を踏まえつつ、必要額を精査し、対前年当初予算と同額規模の要求とした。</t>
    <phoneticPr fontId="3"/>
  </si>
  <si>
    <t>令和３年度の職員旅費の未執行理由は新型コロナウィルス感染拡大の影響により、海外派遣や交流ができなったことによるもの。その状況が改善された場合には、実施することが必要であるため現状の通りとした。</t>
    <phoneticPr fontId="3"/>
  </si>
  <si>
    <t>（アウトプット・アウトカム指標の見直し）
・事業で行っている研究テーマごとにアウトプット指標を計上するなど、調査・研究の成果の活用や費用対効果を確認しやすくした上で行政事業レビューをお願いするよう努める。また、原子力規制委員会が行う研究評価（事後評価や追跡評価）において、原子力規制への活用及び効果についても、丁寧に説明するように努める。
・研究成果が規制基準等の策定や見直し又は審査等に活用されることという全体目標の達成を確認するために、最終年度に目標値１のみを置いていた。今後は研究の成果が随時審査等に活用される場合、個々の審査等への活用を年度単位に設定することとする。これに比べ、規制基準等の策定や見直しは頻度が少ないこともあり、目標の設定については今後検討したい。
・ご指摘を踏まえ、複数回の審査に利用されるような重要な知見については、費用対効果の高いアウトカムであることを明示的に示すため、個々の審査等に活用される場合は各年度単位に設定するよう見直すこととする。
・規制基準の見直しなどの規制判断の大きな変化につながる成果は得られなかったが、審査において研究成果が複数回活用されたことは規制判断及び施設の安全性向上に対する大きな貢献であると考える。成果の反映を適切に説明するために、複数回の審査に利用された場合には、それぞれを活用件数に計上することとする。
・本事業は、原子力規制委員会が事業者による安全評価の妥当性を確認するため、また規制判断の科学的合理性を裏付けるために必要な研究である。原子力規制庁が行う研究としての妥当性や必要性を明確に説明するように努める。
・安全研究の役割は、規制基準の整備に必要な技術的知見、審査・検査等で個別の技術的判断の根拠となる技術的知見の取得及び提供である。技術的知見を規制判断に用いる場合には、第三者にその技術的妥当性の確認を得る必要があることから、研究成果を論文等としてとりまとめ、それを研究事業のアウトプットとすることは妥当であると考える。
・アウトプットの記載については、事業で行っている研究テーマごとに計上することで、研究の進捗と成果の達成状況を細分化して示す。また、アウトプット指標については、研究の成果である原子力規制庁が発行する技術文書、論文の文書化した技術知見、アウトカム指標は、研究で得られた技術的知見が規制活動で活用された件数（規制基準・審査ガイド等に反映された件数、審査や検査の場で活用された件数等）とする。なお、審査で活用された件数では、複数回の審査に利用されるような重要な知見については、審査会合等での複数の活用件数を計上するよう見直すなどして、事業成果の活用を正しく伝え、費用対効果に関して適切な評価を受けられるよう努める。
（「国の研究開発に関する大綱的指針」との関係）
・原子力規制庁　技術基盤グループで行う安全研究は、国費を用いて研究しているものであり、「国の研究開発評価に関する大綱的指針」の対象となる。「原子力規制委員会における安全研究の基本方針」（平成28年7月6日　第19回原子力規制委員会決定）では、原子力規制庁は、原子力規制委員会が策定する「今後推進すべき安全研究の分野及びその実施方針」に基づき安全研究プロジェクトを企画し、その開始・終了等の節目において評価を行うこととされている。
・評価では、安全研究プロジェクトの開始時には事前評価、終了時には事後評価を行うこととし、期間が長いもの（5年以上のもの）は中間評価を行っている。さらに、安全研究プロジェクトの終了後には、追跡評価を行っている。事前評価、中間評価、事後評価における評価手法（評価の方法、評価基準）等については、原子力規制委員会の了承を得て（「今後の研究評価の進め方について」　平成30年11月21日　原子力規制委員会了承。）、原子力規制庁の内規として「安全研究プロジェクトの評価実施要領」（制定 平成31年4月16日）を定めている。安全研究プロジェクトは、この評価実施要領を用いて評価（SABCの4段階評価）し、毎年度、原子力規制委員会に報告している。
・なお、評価基準については、評価活動のなかで不断の見直しが行われており、現在の「安全研究プロジェクトの評価実施要領」については、令和3年8月26日に改正されている。
（研究課題・成果の位置付けの明確化）
・原子力規制庁では、「原子力規制委員会における安全研究の基本方針」、「今後推進すべき安全研究の分野及びその実施方針」に基づき安全研究を実施している。これらの方針に加え、公開プロセスの資料において活用事例を紹介したように、個々の研究課題及び審査との関連性を明確にすることにより事業の位置づけを丁寧に示し、国民に分かりやすく説明するよう努めていく。
（その他）
・拝承。複数回の審査に利用されるような重要な知見については、費用対効果を適切に示すため、審査会合等での複数の活用件数を計上するよう見直すこととする。併せて、単位あたりコストの算定については、安全研究事業であるため活動内容は同一だが、研究テーマごとに執行額を分けることにより、事業成果の活用状況をより分かりやすく伝えるようにする。
・安全研究を進める手段である委託研究、共同研究については、実施要領を定め、次のように分けている。
＞委託研究：本来は国が行うべきものではあるが、技術力が十分ではない又は必要な試験設備等がない等により、他者に委ねることが合理的である場合、自ら実施できるが他業務とのバランス等も総合的に考慮した結果、他者に委ねることが合理的である場合に採用している。ただし、委託研究の成果は基本的に大学や研究機関等の委託先に帰属する。
＞共同研究：人材育成の観点も含め、関係機関との協力体制を強化することを目的として原子力規制委員会において枠組みが定められたことから、規制庁職員が研究に直接関与できることが要件の一つとなっており、共同研究の実施項目の一部を規制庁の研究職員が自ら行うことが想定されている。基本的に、研究成果は原子力規制庁及び共同研究機関の共有となる。他業務等とのバランスも総合的に考慮し自ら行うことが合理的である場合、現時点では必ずしも技術力が十分とは言えないが、技術力を向上させ将来的に自ら実施できるようになることを目指す場合に採用している。なお、共同研究の締結先選定理由については、基盤グループにおける共同研究確認会議で、効果的な相手先かどうかも含めて確認している。
・「原子力の安全研究体制の充実・強化事業」は主に若手職員の人材育成を目的としたものである。本事業において実施している共同研究は、当該分野の主体的研究活動をサポートする基盤的知見を得る位置づけであり、規制庁職員の専門性を生かしつつ、対等な立場で大学等の研究者との議論を重ね、共に成果を挙げていくものである。
・確率論的評価手法の信頼性を高めるための研究も行っている。原子力施設の安全性向上における確率論的リスク評価の有用性について、広く理解が得られるよう研究の面からも貢献したい。</t>
    <phoneticPr fontId="3"/>
  </si>
  <si>
    <t>（アウトプット・アウトカム指標の見直し）
・必要な事業だとは感じているが、調査・研究の成果がどのように活用されているのかや、費用対効果が、私を含めた国民には理解しづらく、知見を拡充して活用した結果、どのような効果が得られたのかを、他の事業と合わせて評価する仕組みを取り入れていく必要があると感じた。
・成果目標及び成果実績（アウトカム）の１つ目「断層破砕物質を用いた断層の活動性評価、活断層の認定及び変位・変形の成因の評価、活断層の活動履歴の評価に関する研究の成果を規制基準等の策定や見直しに用いる。」やp.26の3つ目「研究を通じて蓄積した知見を個々の審査等に活用する。」の箇所について、目標値を目標最終年度で1とすることは、目標として適当ではなく、アウトプット・アウトカムとして他の目標を設定すべきと考えられる。
・成果指標について「個々の審査等に活用した件数」の各年度の実績を可能な範囲で明記すべきではないか。また、一つの安全研究を複数の施設の審査に活用した件数または有無といった安全研究の水平展開に関わる指標も設定することを検討すべきではないか
・地質構造に関する基礎研究は重要であると認識するものの、本事業は、その根拠としている法律の主旨である「原子力事業所に設置されるものに関する安全の確保を図るとため」という目的に対して迂遠で研究自体が目的化している印象があり、実際に研究成果が原子力の安全規制に影響を及ぼした例は少なくそのインパクトも小さい。加えて、本事業の成果は原子力施設のみならず幅広い学術分野・公共政策に対して有益なものになるはずのものであり研究自体は存続させるべきとは考えるが、原子力規制委員会から支出する合理性は希薄と考える。本事業を継続するとすれば、既存の原子力施設の安全性を高めることに直結する研究事業とすべきであり、それが明確にわかるようなアウトプットとアウトカム指標を設定すべきである。
・この事業について理解できないのは、研究成果を論文誌、国際会議等で発表するのをアウトプットとしている点。学会で認められるよりも成果を活用して原子力施設の安全性が高まるほうが重要である。研究者の努力には敬意を表するが、事業の方向としては違う。アウトプット指標は事業成果を用いた審査・規制基準等の改善件数などであるべきで、アウトカム指標はそれを用いた審査の件数や審査において事業成果がどのように活用されたかにすべきである。アウトプットとアプトカムを設定し直すことは、紙の上での修正ではなく、規制庁としての事業推進の姿勢の変更である。
（「国の研究開発に関する大綱的指針」との関係）
・「国の研究開発に関する大綱的指針」の対象となるのか、否か。この質問は（ア）レビューシートの「主要政策・施策」では「科学技術・イノベーション」と記載されていること、（イ）原子力規制委員会設置法第14条第13項において「必要な調査及び研究を行うこと。」（「研究」とある）とされていること、（ウ）原子力規制における安全研究の基本方針において「科学的・技術的見地から、独立して意思決定を行う」「高度な科学的・技術的専門性が重要」であるとされていることおよび、（エ）ロジックモデルにおいて学術論文等の研究内容が「アウトプット」とされていることを踏まえてのものである。
かりに「国の研究開発に関する大綱的指針」の対象となる場合には、規制庁としてこれを踏まえる必要が生じるとともに、規制庁において研究開発評価指針を定めた上で（あるいは環境省の研究開発指針に基づき）、研究開発評価を行う必要があるのではないだろうか。
（研究課題・成果の位置付けの明確化）
・個々の研究課題や調査について、規制基準等の補強、審査実績との関連性を明確にして、外部に対しても、説明できるようにしておくことが望ましい。それにより、原子力規制庁と事業者との役割分担、原子力規制庁の研究事業とその成果との関連性を、より明確にすることができる。
・個々の研究課題の関連性については一定程度以上の説明がなされているが、研究課題の優先度や重要性などについては、十分にわからないところがある。例えば、毎年度の「今後推進すべき安全研究の分野及びその実施方針」などに基づき、個々の研究課題の位置づけを示すことができるのではないかと思われる。
（その他）
・行政事業レビューシートにおいて、単位あたりコストの算式を執行額／活動実績としているが、活動内容ごとに執行額を分けないと、単位あたりコスト等の水準の妥当性を正しく判断できないと考えられる。活動内容ごとに、執行額を分けたうえで、事業の効率性を判断する必要があると感じた。
・他機関との共同研究を実施する際は、委託研究でなく共同研究である必要性、共同研究の締結先選定理由などを明確にし、さらに他機関との共同研究に係わる「原子力の安全研究体制の充実・強化事業」との整合性も考慮すべきである。
・本事業とは別だが、「確率論的リスク評価」に関する国民理解の向上事業が求められる。</t>
    <phoneticPr fontId="3"/>
  </si>
  <si>
    <t>・個別相談受付体制整備事業については、令和3年度より契約方式を一般競争入札（総合評価落札方式）から一般競争入札（最低価格落札方式）に変更し、幅広く関連業者が応札参加できるよう工夫した。
・原子力施設等災害対策等委託費（総合評価・分析）事業においては、令和4年度は入札説明会から提案書受付締切までの期間を従来の2週間から4週間に増やし、事業者の提案書作成期間を拡張することで幅広く事業者が応札参加できるよう工夫した。また、入札説明会には参加したものの応札には至らなかった事業者にはフォローアップインタビューを実施し、応札に至らなかった理由を探り改善できることがないか検討する。
・他の案件についても、幅広く関連業者の応札参加を積極的に呼びかけ競争性の確保に努めるとともに、引き続きコスト削減や効率化に向けた検証・工夫を行う。</t>
    <phoneticPr fontId="3"/>
  </si>
  <si>
    <t>本事業では、安全研究を通して蓄積した知見がNRA技術報告や査読付きの論文誌等で公表されるとともに規制基準等の策定・改正や個々の審査等に継続的に活用されていることから、成果は十分なものである。執行実績については、低い執行率で十分な成果が上げられ効率的に執行できたとの令和元年度の所見を踏まえ、令和3年度の予算要求を行うことで執行率も改善できた。今後も他事業等において、継続的に成果を規制基準の策定等に活用するとともに効率的な予算の執行を進めていく。</t>
    <phoneticPr fontId="3"/>
  </si>
  <si>
    <t>・引き続き、一者応札案件について、契約期間の十分な確保、関連業者への声かけ等の入札方法の改善を通じ、競争性の確保に努める。
・本事業の意義や成果について、関連する安全研究計画や成果の公表等を通じて、分かりやすく発信するように心掛ける。</t>
    <phoneticPr fontId="3"/>
  </si>
  <si>
    <t>（プログラム提案の促進及び実施について）
・令和2年度公開プロセスにおける指摘事項を踏まえ、令和2年度、3年度の公募要領において「事業内容に係る留意事項」として、原子力規制庁職員による講師派遣、受講生募集等に係る広報等を事業に含めることを推奨するとともに、受講者の知見の習得度合等の成果を着実に把握し、今後の改善に資する取組を事業に含めることを採択要件とした。また、申請内容の参考となるよう、原子力規制委員会の任用資格制度において整備している教育訓練課程のカリキュラムを示した。
・令和2年度の公募において、それまでに採択実績のなかった分野横断的な学際的教育研究プログラムを最優先で募集し、4件を採択した。
・令和3年度には本事業を広報するための効果的な取組等について委託調査を行い、令和4年度において施行する。
（事業評価の方法について）
・令和2年度、3年度採択事業については、成果の把握と今後の改善に資する取組を採択要件にした。
・令和3年度には本事業の効果を測定するためのアンケート手法等について委託調査を行い、令和4年度において施行する。
令和2年度の公開プロセスにおける指摘事項を踏まえ、令和2年度及び令和3年度においては公募要領の改定を行ったこと、加えて、令和3年度は、一般職技術系職員のキャリアパスイメージを踏まえた改定も併せて行い、委員会での説明に時間を要したことから、新規採択事業の採択が遅れ、事業実施期間が数ヶ月程度と短くなり、不用額が発生した。令和2年度及び令和3年度は、執行状況に起因して不用額が発生していることから、今後は適切な執行管理を行う。
なお、令和5年度は、新規事業を優先的に採択することを念頭に、必要額を精査の上、予算要求を行っている。</t>
    <phoneticPr fontId="3"/>
  </si>
  <si>
    <t>委託契約相手先との綿密な打合せ等を実施した上で、令和5年度の事業計画及び予算要求額を検討した。
一社応札案件については、仕様の見直しや関連業者へ応札参加を働き掛ける等を実施し、競争性の確保に努める。
国際会議等において本事業の意義や成果をわかりやすく発信する。</t>
    <phoneticPr fontId="3"/>
  </si>
  <si>
    <t>本事業における成果として、本事業を通じて蓄積した技術的知見は、審査会合における妥当性確認に活用されている。
執行実績が低くなった理由としては、新型コロナウイルス感染症に伴い予定していた出張が取りやめとなった点、当初予定していた一部事業について規制ニーズを踏まえた結果、作業の内容を見直す必要が生じ、発注での作業の必要性を検討し、職員作業で実施できることから内作とした点、さらに、事業内容を精査し、一部作業を他事業で行うことでコスト削減に努めるとともに効率的な事業を行った点が挙げられる。事業を効率的に遂行する観点から妥当である。</t>
    <phoneticPr fontId="3"/>
  </si>
  <si>
    <t>引き続き、一者応札案件について、幅広く関連業者の応札参加を積極的に働き掛ける等の入札方法の改善を通じ、競争性の確保に努める。
本事業の意義や成果をわかりやすく発信することに努める。</t>
    <phoneticPr fontId="3"/>
  </si>
  <si>
    <t>令和３年度の執行率を踏まえ、必要額を精査した上での予算要求した。
引き続き、一者応札案件について、幅広く関連業者の応札参加を積極的に働き掛ける等の入札方法の改善を通じ、競争性の確保に努める。
本事業の意義や成果をわかりやすく発信することに努める。</t>
    <phoneticPr fontId="3"/>
  </si>
  <si>
    <t>今後も昨年度以前の類似事業を応札した業者に声がけをするなどして競争性の確保に努める。
国際会議等での発表を通じて本事業の意義や成果をわかりやすく発信する。</t>
    <phoneticPr fontId="3"/>
  </si>
  <si>
    <t>入札可能業者への声かけを実施していくとともに、2週間の入札公告を掲示する等の方策を講じ、競争性の確保に努める。
本事業の意義や成果を国際会議等でわかりやすく発信するよう心がけ、今後事業を進めていく。</t>
    <phoneticPr fontId="3"/>
  </si>
  <si>
    <t>応札参加への働き掛けを一層強化するとともに、入札公告後の応札検討時間を十分に確保できるよう、入札スケジュールを計画する。
継続的に実施している学会での研究成果発表に加え、関連分野の研究会において本事業の経緯や意義も含めた研究成果発表（約１時間）を予定している。</t>
    <phoneticPr fontId="3"/>
  </si>
  <si>
    <t>・規制基準の整備の進捗率を活動評価の成果指標とすることはできないか。
・外的要因によって技術評価書の策定に至らないこともあると思うので、成果物そのものというよりはプロセスを重視した形で事業を評価することとした方がよいのではないか。
・技術情報の獲得のための事業であるので、012と同様に、他の事業と合わせて評価することを検討してはどうか。</t>
    <phoneticPr fontId="3"/>
  </si>
  <si>
    <t>・昨年の公開プロセスでの指摘を受けアウトカム目標の見直しが行われたが、未だに必ずしもコントロール可能な目標にはなっていないようにも見えるので、より適切な指標がないか引き続き検討していくべき。また、昨年のアウトカム目標に関する外部有識者所見に対する反映状況における資料中の記載が事実と相違している（コントロール可能ではないが、コントロール可能と記載されている。）ため記載を修正すべき。
・データベースの多方面における活用状況を、成果指標として確認できるように工夫してはどうか。
・事業の本質が、「これだけのボリュームで情報収集できているという体制そのもの」にあるとすれば、これを評価しうるような表現を追求すべきではないか。現状の体制を維持するための方策の方により多くの重きを置くべきではないか。他の事業と合わせて評価することを検討してもよいかもしれない。</t>
    <phoneticPr fontId="3"/>
  </si>
  <si>
    <t>・令和３年度から始まった事業だが、研究がどの程度進んでいるのか、活用されたのか、その時々で適切と思われる目標を成果指標として設定していった方がよいのではないか。
・前身事業と本事業との違いや関連は何か、また本事業が規制技術の高度化にどのように貢献するのかが対外的に見えるような工夫をすべき。
・アウトプット・アウトカムの設定について、そもそも論文の数が指標でよいのか、また仮に論文を指標にするとしても、査読付き、査読なしの論文を単に横並びで指標にするのではなく、事業への貢献度の濃淡が分かるようにすることも考えられる。</t>
    <phoneticPr fontId="3"/>
  </si>
  <si>
    <t>・028同様、研究がどの程度進んでいるのか、活用されたのか、その時々で適切と思われる目標を成果指標として設定していった方がよいのではないか。
・海外の研究成果の活用状況等が分かるように資料等を整理してほしい。
・原子力規制委員会の事業には一者応札が多いが、技術的専門的な事情もありやむを得ない事情もある。今後一者応札が大幅に改善できないという構造があることを前提に、事業の特殊性等について可能な部分についてできる限り丁寧な説明を行うよう努めるべき。</t>
    <phoneticPr fontId="3"/>
  </si>
  <si>
    <t>・効果的・効率的な事業実施が可能な範囲で、執行額を考慮し、来年度概算要求に反映した。
・一者応札案件について、幅広く関連業者の応札参加を積極的に働きかける等の入札方法の改善を通じ、競争性の確保に努める。
・本事業における成果や執行実績を検証し、わかりやすく発信するとともに、関係部署と連携し、成果の効果的な活用方針を検討する。</t>
    <phoneticPr fontId="3"/>
  </si>
  <si>
    <t>・本事業で得られた知見が規制基準に反映されるのはいつ頃になる見込みか。
・諸外国での同種の研究結果や進捗状況を明示し、それと比較するとともに、交絡因子に着目しつつも実態調査としての側面があることも踏まえた説明を行うなど、本事業の持つ意義を明確化するような工夫をすべき。</t>
    <phoneticPr fontId="3"/>
  </si>
  <si>
    <t>・公益財団法人核物質管理センター（以下「核管センター」という。）との随意契約や補助金について、金額の妥当性をしっかり確認し、説明すべき。
・アウトプットについて、検査件数以外にも、コストに見合った活動を行っていることがわかるような指標にすべき。また、アウトカムの「満足」の取得率について、「満足」とならなかったものについて、事後的に適切に是正措置を講じていることも記載すべき。
・指定機関である核管センターは本庁と同等の業務を行う立場にある。指定機関制度の上で委託で行わせている点はやや奇異な印象を受ける。他府省の指定機関のあり方も参考にして本当に委託でよいのかご確認いただきたい。</t>
    <phoneticPr fontId="3"/>
  </si>
  <si>
    <t>・レビューシートの単位当たりコストについて、アウトプットの項目ごとに執行額を分けて算出することはできないのか。
・IAEAの分析依頼を受けて分析を行うことが、どこまで技術の高度化に結びつくのか曖昧なので、その関連が分かるように、また、IAEAのネットワークラボ間での知識の共有がどうなされていて、その中で日本のラボがどのような評価を得ているのか、もう少し丁寧に説明すべき。
・分析技術の高度化に係る成果指標について、IAEAから疑義が出された場合に的確に対応することが重要とのことである。行政事業レビュー対象ではあるが、この点について誤解がないよう丁寧な説明をすべき。</t>
    <phoneticPr fontId="3"/>
  </si>
  <si>
    <t>・詳細設計に関する成果指標を設定してはどうか。また、令和４年度予算の増額要因について、レビューシートに記載しておいてほしい。
・スケジュールの変更に合わせて、弾力的に予算を変えていってほしい。また、事業の進捗や終着点が分かりにくいので、今後のステップとしてどのようなものが残されているのか明確にすべき。
・ロジックモデル中に記載されている「解決すべき課題」については、予測可能ではないものであり、当該プログラムの外部要因ではないか。ロジックとしての分かりやすさの観点から、この点は再整理ありたい。</t>
    <phoneticPr fontId="3"/>
  </si>
  <si>
    <t>東京電力福島第一原子力発電所等に対する保障措置手法の検討のための各国向けのガイドライン作成や、IAEAが開催する各国の保障措置担当者向けのオンライントレーニングコースへの講師派遣などを通じて本事業の意義や成果を積極的に各国に向けて発信している。引き続き積極的かつわかりやすく発信するよう努める。</t>
    <phoneticPr fontId="3"/>
  </si>
  <si>
    <t>引き続き、予算の適切な執行に努める。</t>
    <phoneticPr fontId="3"/>
  </si>
  <si>
    <t>・審査・検査に関するアウトプットの単位当たりコストの計算に当たって、全体の執行額を分子とするのではなく、審査・検査に係る執行額を全体の中から切り出して分子にすべきではないか。
・事業の全体像が分かるように、他の事業者や他省庁との関係や、そこに本事業がどのように貢献しているのかについても説明すべき。
・規制庁として情報公開を重視しておられる点は高く評価する。他方、核セキュリティに関する取組をどのような形で行政事業レビューの対象とするのかという点については、庁内で再検討すべき。規制庁の土台中の土台の事業であるため、より安定的で誤解のない情報公開の方法を検討いただきたい。</t>
    <phoneticPr fontId="3"/>
  </si>
  <si>
    <t>業務計画を精査した上で、予算の適切な執行に努める。</t>
    <phoneticPr fontId="3"/>
  </si>
  <si>
    <r>
      <t xml:space="preserve">（両事業における国と地方公共団体の役割分担の見直し）
●例の感染症における時短協力金の交付とは異なり、事業の効果的かつ効率的な実施の観点から、いずれの事業も現状にとどまるだけでなく、地方公共団体の取組みを評価し、ベストプラクティスがあれば横展開を提案する仕組みを取り入れていく必要があると感じた。この点、他の先生がご指摘されていたクラウド化を導入することが適当であると感じた。
●両事業のモニタリングについてはデジタル化の流れの中で国が一元的に実施した方が効果的・効率的だと考えられ、早急な見直しが必要ではないか。また、モニタリングポスト等の設置についての重複も見直すべきではないか。
</t>
    </r>
    <r>
      <rPr>
        <sz val="9"/>
        <rFont val="Wingdings"/>
        <family val="3"/>
        <charset val="2"/>
      </rPr>
      <t></t>
    </r>
    <r>
      <rPr>
        <sz val="9"/>
        <rFont val="ＭＳ ゴシック"/>
        <family val="3"/>
        <charset val="128"/>
      </rPr>
      <t>放射線監視等交付金の事業は地方自治体の責務とされているが、地域によって対策のレベルにばらつきがあってはならないし、実際に地方の裁量は小さいように思われる。また地方自治体が個々に責任をとれない状況も想定でき、国が責務を負うほうが合理的ではないか。したがって、交付金事業を委託事業とするとともに環境放射能水準調査事業とクラウドなどを活用しながら統合することによって、より効果的かつ効率的な設置と運用が可能なのではないかと考える。委託とした場合、行政コストが高くなる、あるいは地方自治体による適切な運用ができなくなるのではないかという懸念もあるが、委託の仕様をそうならないように設計することによってそのリスクは回避できるのではないか。
●放射線監視等交付金：国土交通省（気象庁）のアメダス観測では観測点は全国1300か所で、事業費は7億円に過ぎない。原子力施設周辺の観測地点も1300か所というのに70億円も使っている。24都道府県がそれぞれ2つずつサーバを持っている、通信回線を多重化しているなどの回答があったが、デジタルを上手に活用しているようには聞こえなかった。同席した山田太郎内閣府大臣政務官も発言されたように、クラウド活用などデジタル庁の掲げるデジタルガバメント構築方針に沿ってシステムを組み替える必要がある。
●過去の指摘のなかで、モニタリングポストの仕様については自治体ごとにばらつきがあることが問題視されていた。この点に対する対応方針は２種類ではないかと思われる。第１に、「ばらつきを改善したい」という場合には、国直轄事業にすることや補助金にすることが考えられる。自治事務でありながら国が強い関与を行うものの、交付金としているというのは建付けは見直しの余地があるようにも思われる。第２に、「ばらつきが問題ではない」という考え方もあると思われる。この場合には積極的にその旨ご説明いただくべきではないか。
（成果指標の設定、コストの分析方法等の改善）
●放射線監視等交付金および環境放射能水準調査事業の成果指標は、設備の充実度という観点から工夫の余地があると考える。特に放射線監視等交付金については、イニシャルコストに注目して、支出内容を設備の改善の観点から類型化し、設備改善の達成度合いを示すことも、一つの方策ではないかと思われる。なお、設備の改善の視点としては、強靱化、緊急時モニタリングにおいて求められる要件なども考えられる。
●放射線監視等交付金および環境放射能水準調査事業について、設備改善の到達目標および現時点における到達状況が見えにくい。上記コメントの成果指標と関係づけることにより、この点も改善できるのではないか。
●行政事業レビューシートにおいて、単位あたりコストの算式を執行額／活動実績としているが、例えば航空機モニタリングの実施のように活動ごとに執行額を分けないと、単位あたりコスト等の水準の妥当性を正しく判断できないと考えられる。活動ごとに、執行額を分けたうえで、事業の効率性を判断する必要があると感じた。
（公益財団法人日本分析センターとの委託契約のあり方の検討）
●環境放射能水準調査：日本分析センターに分析作業が委託されているが、随意契約である点がおかしい。日本分析センターは本事業に収入の過半を依存する組織になっている。代わりに分析できる組織がないと、事故で分析が完全に止まってしまうリスクを発注側は避けられない。発注側にも受託側にも危険な契約となっている。一部であっても規制庁内で分析するなどの代替策について検討を進めて欲しい。
（その他）
●本事業は原子力災害が生じた際にはきわめて重要なものとなるものと考える。重要な取り組みである。コスト論を重視して安全性を犠牲にすることがないよう、重ねてお願いをいたしたい。</t>
    </r>
    <phoneticPr fontId="3"/>
  </si>
  <si>
    <t>・例年委託先が同一事業者なのであれば、再利用できる装置等もあると思われるところ、そうした観点からさらにコストカットできる余地はないか。また、レビューシートの「改善の方向性」の欄に「コスト削減等を図る努力を継続」とあることを踏まえ、コストを削減していくことを活動指標又は成果目標としてはどうか。
・アウトカム指標について、事業の目的からすれば、調査した結果異常がなかった件数とする方が適当ではないか。また、本事業を始め、放射能測定に係る事業が色々存在しているところ、可能な範囲でその全体像が分かるように示してほしい。
・原子力規制委員会で行っている放射能測定に係る事業の全体像を情報公開の一環として対外的に示すことについて検討してもらいたい。また、漁業者への説明以外での本事業の活用方法についてももう少し分かりやすく説明してほしい。</t>
    <phoneticPr fontId="3"/>
  </si>
  <si>
    <t>・活動目標が実施した調査の件数等をそのまま記載する形になっているが、何か他により適切な指標の設定はできないのか。また、事業目的として国民の安全安心に資するとあるが、調査結果を活用して放射能に関する国民の理解促進につながるような活動もしていくべきではないか。
・038同様に、調査した件数だけでなく調査結果として問題がないということについても示していくべき。また、各省庁が実施した調査結果を一覧性のある形で公表するなど、より見やすい形での結果公表についても検討すべき。
・他省庁分についても原子力規制委員会が説明責任を負っているため、他省庁とも調整し、他省庁分も含めてわかりやすい説明を心がけるべき。また、設備の更新についてもライフサイクルコスト等を確認し、他省庁分も含め、計画的に進めていってほしい。</t>
    <phoneticPr fontId="3"/>
  </si>
  <si>
    <t>・調査結果に係る指標については、過去の核実験や国外原子力施設の事故等の影響や不定期の原子力艦の入港について平常時から放射能水準を把握し、また今後の事象発生に備え、調査の実施体制を維持することが重要であり、調査結果として問題がないかといったことも含め、定量的な成果指標を示すことは困難である。
・本事業は、核実験や国外の原子力事故等による放射能の影響等を監視・調査するものであり、放射能に関する理解促進を目的としたものではない。他方、調査結果については、他省庁分も含め、原子力規制庁でも収集しており、より見やすい形で調査結果の発信を強化していく。
・更新計画については中期的に把握した上で予算計上しているところ。今後、更新に当たってライフサイクルコストの把握についても検討する。</t>
    <phoneticPr fontId="3"/>
  </si>
  <si>
    <t>・日本原子力研究開発機構（以下「JAEA」という。）を通す意義は何か、通さずに直接契約すればコスト削減をすることが可能になるのか。
・行動パターンの作成数について、同一パターン上の数値の更新にとどまるものなのか新規にパターンを作成したものなのかを区分けして記載すべきではないか。
・委託であり、「支出の選定先は妥当か」の欄に△が付いているので、本事業におけるJAEAの役割についてもう少し説明を加えた方がよい。</t>
    <phoneticPr fontId="3"/>
  </si>
  <si>
    <t>・中長期的には、アンケートや理解度テストの結果等を活動指標として設定することを検討してはどうか。
・研修後のフォローはどのようになっていて、各自治体のフォローに関する取組を共有できるような枠組みはあるか。また、各自治体のモニタリング等に従事する要員のうち何％が本研修を受講しているのか分かるような説明をすべき。
・環境放射能分析研修について、1回の参加人数を増やすなどしてコストカットする余地はないか。また、一般管理費等に冗長になっている経費がないか、規制庁として委託事業者をしっかりと監視していってもらいたい。</t>
    <phoneticPr fontId="3"/>
  </si>
  <si>
    <t>・現地調査について、案件によってはテレビ会議での情報交換で済ませるなど、費用対効果を意識して実施の要否を検討していくべき。
・放射能測定シリーズの体系の見直しを今後の目標とするならば、その進捗を示すような指標設定も必要となるのではないか。また、放射能測定シリーズの改訂も引き続き必要とするならば、今後どのように進めていくのか見える化すべき。
・国際動向調査について、来年度以降予算要求を行わない理由について、放射能測定シリーズの改訂作業により多くの予算を使うためであるのならば、その旨をレビューシート等に説明しておいた方がよい。</t>
    <phoneticPr fontId="3"/>
  </si>
  <si>
    <t>・ご指摘も踏まえ、引き続き効率的な資機材の更新に努める。
・当該事業については、特殊性や専門性の高い業務であるという事情があるが、引き続き執行実績、仕様書及び支出先の実施計画書を検証し、適切な予算の要求及び執行ができるように改善を図っていく。</t>
    <phoneticPr fontId="3"/>
  </si>
  <si>
    <t>・航空機運航業務など外注に頼らざるを得ない業務があるものの、引き続き、その他業務においても外注費の必要性や妥当性について精査し、コスト削減や効率化に努めていく。
・ご指摘を踏まえ、引き続きわかりやすい情報発信を心がける。</t>
    <phoneticPr fontId="3"/>
  </si>
  <si>
    <t>・立入検査におけるコスト低減について、「コスト低減を図っている」との記載があるが、既にコスト低減は徹底されているということか。また、原子力安全技術センターへの約7.7億円の支出についてその費用は妥当なものか。
・システムの次期更新に向けた契約の検討に当たっては、現在システムの保守等を行っている業者だけでなく他の事業者も入る余地がある形になるよう配慮すべき。
・最も重要な指標は立入検査の件数とのことだが、記載されている件数で必要十分な検査は行われているとの理解でよいか。</t>
    <phoneticPr fontId="3"/>
  </si>
  <si>
    <t>一者応札改善に伴い公告期間の延長や、受注可能である関連業者へ応札参加の積極的な働きかけの実施に努める。随意契約においても事業の内容や効率性等を考慮し価格算定根拠の確認や価格交渉を行う等コスト削減や効率化に努める。</t>
    <phoneticPr fontId="3"/>
  </si>
  <si>
    <t>・令和３年度の執行額が0となっているが、事業自体に問題があったわけではないとの理解でよいか。
・緊急時対応に係るIAEAの総合規制評価サービス（IRRS）でのコメント等に対して規制委員会は的確に対応しているところと理解しており、その旨はレビューシートにも記載しておいた方がよい。
・本事業の本来の目的は情報収集をしっかりやることにあるところ、アウトプットやアウトカムの指標が全て０か１となっており、そのことが見えにくくなっているため、補足的な説明を加えた方がよい。</t>
    <phoneticPr fontId="3"/>
  </si>
  <si>
    <t>引き続き、事業の効率化とコスト削減に向けた事業内容精査や執行管理に努める。</t>
    <phoneticPr fontId="3"/>
  </si>
  <si>
    <t>令和4年度</t>
    <phoneticPr fontId="3"/>
  </si>
  <si>
    <t>（再掲）原子力の安全研究体制の充実・強化事業</t>
    <phoneticPr fontId="3"/>
  </si>
  <si>
    <t>(009)</t>
    <phoneticPr fontId="3"/>
  </si>
  <si>
    <t>発電炉シビアアクシデント安全設計審査規制高度化研究事業</t>
    <phoneticPr fontId="3"/>
  </si>
  <si>
    <t>引き続き、委託先の予算額の妥当性に限らず、外注費の必要性や妥当性についてもきちんと精査し、コスト削減や効率化に努めること。
本事業の意義や成果をわかりやすく発信するよう心がけること。</t>
    <phoneticPr fontId="3"/>
  </si>
  <si>
    <t>一般会計</t>
    <phoneticPr fontId="3"/>
  </si>
  <si>
    <t>毎年翌年度への繰越をしている現状を踏まえ、事業計画や来年度予算額の検討をすること。
引き続き、一者応札案件について、幅広く関連業者の応札参加を積極的に働き掛ける等の入札方法の改善を通じ、競争性の確保に努めること。
本事業の意義や成果をわかりやすく発信するよう心がけること。</t>
    <phoneticPr fontId="3"/>
  </si>
  <si>
    <t>一者応札案件については高落札率となっていることを踏まえ、幅広く関連業者の応札参加を積極的に働き掛ける等の入札方法の改善を通じ、競争性の確保のための工夫をすること。
また、特に単位当たりコストが大幅に増加している案件については、コスト削減や効率化に向けた更なる検証・工夫を行うこと。</t>
    <phoneticPr fontId="3"/>
  </si>
  <si>
    <t>本事業における成果や執行実績をきちんと検証するとともに、意義や成果をわかりやすく発信するよう心がけること。</t>
    <phoneticPr fontId="3"/>
  </si>
  <si>
    <t>再委託先においても、支出の妥当性をきちんと検証し、予算の適切な執行に努めること。
特にハイレベル人材育成研修については単位当たりコストが高水準であるため、コスト削減や効率化に向けた更なる検証・工夫を行うこと。
設備更新に関しては計画を精査したうえでの予算要求とすること。</t>
    <phoneticPr fontId="3"/>
  </si>
  <si>
    <t>引き続き、研究の進捗率や支出の妥当性をきちんと検証し、研究計画や必要額を精査したうえでの予算要求とすること。</t>
    <phoneticPr fontId="3"/>
  </si>
  <si>
    <t>執行率が低いため、可能な範囲で必要額を精査した予算要求とすること。</t>
    <phoneticPr fontId="3"/>
  </si>
  <si>
    <t>令和３年度の執行率が低いため、支出の妥当性を検証し、必要額を精査した上での予算要求とすること。</t>
    <phoneticPr fontId="3"/>
  </si>
  <si>
    <t>令和３年度公開プロセスの外部有識者所見を踏まえ、引き続き、適切な見直しに努めること。</t>
    <rPh sb="32" eb="34">
      <t>ミナオ</t>
    </rPh>
    <rPh sb="36" eb="37">
      <t>ツト</t>
    </rPh>
    <phoneticPr fontId="3"/>
  </si>
  <si>
    <t>引き続き、一者応札案件について、契約期間を十分にとる、幅広く関連業者の応札参加を積極的に働き掛ける等の入札方法の改善を通じ、競争性の確保に努めること。
本事業の意義や成果をわかりやすく発信するよう心がけること。</t>
    <phoneticPr fontId="3"/>
  </si>
  <si>
    <t>令和３年度の執行率が例年に比べやや低かったことを踏まえ、執行額を考慮した予算要求とすること。
本事業の意義や成果をわかりやすく発信するよう心がけること。</t>
    <rPh sb="0" eb="2">
      <t>レイワ</t>
    </rPh>
    <rPh sb="3" eb="5">
      <t>ネンド</t>
    </rPh>
    <rPh sb="6" eb="9">
      <t>シッコウリツ</t>
    </rPh>
    <rPh sb="10" eb="12">
      <t>レイネン</t>
    </rPh>
    <rPh sb="13" eb="14">
      <t>クラ</t>
    </rPh>
    <rPh sb="17" eb="18">
      <t>ヒク</t>
    </rPh>
    <rPh sb="24" eb="25">
      <t>フ</t>
    </rPh>
    <rPh sb="28" eb="30">
      <t>シッコウ</t>
    </rPh>
    <phoneticPr fontId="3"/>
  </si>
  <si>
    <t>一者応札案件について、幅広く関連業者の応札参加を積極的に働き掛ける等の入札方法の改善を通じ、競争性の確保に努めること。
本事業の意義や成果をわかりやすく発信するよう心がけること。</t>
    <phoneticPr fontId="3"/>
  </si>
  <si>
    <t>引き続き、随意契約について、効果的・効率的な事業実施が可能な範囲で金額の妥当性を検証し、予算の適切な執行に努めること。</t>
    <phoneticPr fontId="3"/>
  </si>
  <si>
    <t>予算額のうち多くを翌年度へ繰越している現状を踏まえ、事業計画を精査した上で、予算の適切な執行に努めること。</t>
    <phoneticPr fontId="3"/>
  </si>
  <si>
    <t>効果的・効率的な事業実施が可能な範囲で、執行額を考慮した予算要求とすること。
一者応札案件について、幅広く関連業者の応札参加を積極的に働き掛ける等の入札方法の改善を通じ、競争性の確保に努めること。
本事業における成果や執行実績をきちんと検証し、わかりやすく発信すること。</t>
    <rPh sb="128" eb="130">
      <t>ハッシン</t>
    </rPh>
    <phoneticPr fontId="3"/>
  </si>
  <si>
    <t>毎年翌年度への繰越をしている現状を踏まえ、事業計画や来年度予算額の検討をすること。
引き続き、随意契約について、金額の妥当性を検証し、予算の適切な執行に努めること。</t>
    <phoneticPr fontId="3"/>
  </si>
  <si>
    <t>引き続き、一者応札案件について、幅広く関連業者の応札参加を積極的に働き掛ける等の入札方法の改善を通じ、競争性の確保の工夫をすること。
随意契約について、金額の妥当性を検証し、価格交渉するなど予算の適切な執行に努めること。</t>
    <phoneticPr fontId="3"/>
  </si>
  <si>
    <t>放射性物質の輸送・貯蔵に係る安全規制の高度化事業</t>
    <phoneticPr fontId="3"/>
  </si>
  <si>
    <t>原子力施設における地質構造等に係る調査・研究事業</t>
    <phoneticPr fontId="3"/>
  </si>
  <si>
    <t>事業全体の抜本的な改善</t>
    <phoneticPr fontId="3"/>
  </si>
  <si>
    <t>環境放射能水準調査等事業</t>
    <phoneticPr fontId="3"/>
  </si>
  <si>
    <t>放射線監視等交付金</t>
    <phoneticPr fontId="3"/>
  </si>
  <si>
    <t>・地方自治体に監視業務そのものの運営は委ねるものの、クラウドの活用等のシステムの更新については国が統一的に進め、経費を削減すること。
・レビューシートにおける成果指標の設定やコストの分析方法等について、改善を図るべき。
・環境放射能水準調査等事業における日本分析センターとの随意契約について、受注側が機能しなくなった場合の代替案を検討すべき。</t>
    <phoneticPr fontId="3"/>
  </si>
  <si>
    <t>・アウトプット及びアウトカム指標の設定方法について、原子力施設の安全性向上、審査・規制基準等の改善にどのようにつながったか、審査にどのように活用されたかがより明確になるように見直すべき。</t>
    <phoneticPr fontId="3"/>
  </si>
  <si>
    <t>・地方自治体に監視業務そのものの運営は委ねるものの、クラウドの活用等のシステムの更新については国が統一的に進め、経費を削減すること。
・レビューシートにおける成果指標の設定やコストの分析方法等について、改善を図るべき。</t>
    <phoneticPr fontId="3"/>
  </si>
  <si>
    <t>原子力規制庁 技術基盤グループで行う安全研究の役割は、規制基準の整備に必要な技術的知見、審査・検査等で個別の技術的判断の根拠となる技術的知見の取得及び提供である。技術的知見を規制判断に用いる場合には、第三者にその技術的妥当性の確認を得る必要があり、学術雑誌の論文等として発表することをアウトプットとしている。アウトカムについては、研究で得られた技術的な知見が、規制基準・審査ガイド等に反映され、又は審査や検査の場で活用された件数を整理している。上記を前提とし、公開プロセスでのご指摘を踏まえて、アウトプット指標、アウトカム指標を一部変更し、次のとおりとしたい。なお、今後は、事業の進捗の見える化を図るため、事業で行っている研究テーマごとにアウトプット指標を計上することとする。
・アウトプット指標：NRA が発行する技術文書（NRA 技術報告、NRA 技術ノート等）、個々の論文、査読付の国際会議プロシーディング
・アウトカム指標：得られた技術的な知見が規制基準・審査ガイド等に反映された件数、審査や検査の場で活用された件数、他の事業に展開した知見の数。なお、アウトカム指標は審査等に利用された個々の知見について、重複カウントをせずに初回の活用のみ計上していたが、複数回の審査に利用されるような重要な知見については、費用対効果の評価を適切にして頂くために、それぞれを活用件数に計上することとする。</t>
    <phoneticPr fontId="3"/>
  </si>
  <si>
    <t>東京電力福島第一原子力発電所の廃炉作業に係る安全研究事業</t>
    <phoneticPr fontId="3"/>
  </si>
  <si>
    <t>燃料破損に関する規制高度化研究事業</t>
    <phoneticPr fontId="3"/>
  </si>
  <si>
    <t>大規模噴火のプロセス等の知見整備に係る研究事業</t>
    <phoneticPr fontId="3"/>
  </si>
  <si>
    <t>（再掲）東京電力福島第一原子力発電所の廃炉作業に係る安全研究事業</t>
    <rPh sb="1" eb="3">
      <t>サイケイ</t>
    </rPh>
    <rPh sb="4" eb="6">
      <t>トウキョウ</t>
    </rPh>
    <rPh sb="6" eb="8">
      <t>デンリョク</t>
    </rPh>
    <rPh sb="8" eb="10">
      <t>フクシマ</t>
    </rPh>
    <rPh sb="10" eb="12">
      <t>ダイイチ</t>
    </rPh>
    <rPh sb="12" eb="15">
      <t>ゲンシリョク</t>
    </rPh>
    <rPh sb="15" eb="17">
      <t>ハツデン</t>
    </rPh>
    <rPh sb="17" eb="18">
      <t>ショ</t>
    </rPh>
    <rPh sb="19" eb="21">
      <t>ハイロ</t>
    </rPh>
    <rPh sb="21" eb="23">
      <t>サギョウ</t>
    </rPh>
    <rPh sb="24" eb="25">
      <t>カカ</t>
    </rPh>
    <rPh sb="26" eb="28">
      <t>アンゼン</t>
    </rPh>
    <rPh sb="28" eb="30">
      <t>ケンキュウ</t>
    </rPh>
    <rPh sb="30" eb="32">
      <t>ジギョウ</t>
    </rPh>
    <phoneticPr fontId="3"/>
  </si>
  <si>
    <t>環境放射線モニタリング技術調査等事業</t>
    <phoneticPr fontId="3"/>
  </si>
  <si>
    <t>その他</t>
    <rPh sb="2" eb="3">
      <t>タ</t>
    </rPh>
    <phoneticPr fontId="3"/>
  </si>
  <si>
    <t>最終実施年度</t>
    <phoneticPr fontId="3"/>
  </si>
  <si>
    <t>前年度新規</t>
    <rPh sb="0" eb="3">
      <t>ゼンネンド</t>
    </rPh>
    <rPh sb="3" eb="5">
      <t>シンキ</t>
    </rPh>
    <phoneticPr fontId="3"/>
  </si>
  <si>
    <t>原子力規制委員会</t>
    <rPh sb="0" eb="3">
      <t>ゲンシリョク</t>
    </rPh>
    <rPh sb="3" eb="5">
      <t>キセイ</t>
    </rPh>
    <rPh sb="5" eb="8">
      <t>イインカイ</t>
    </rPh>
    <phoneticPr fontId="3"/>
  </si>
  <si>
    <t>終了予定なし</t>
    <rPh sb="0" eb="2">
      <t>シュウリョウ</t>
    </rPh>
    <rPh sb="2" eb="4">
      <t>ヨテイ</t>
    </rPh>
    <phoneticPr fontId="3"/>
  </si>
  <si>
    <t>令和7年度</t>
    <phoneticPr fontId="3"/>
  </si>
  <si>
    <t>（項）原子力安全規制対策費
　（大事項）原子力の安全規制対策に必要な経費
（項）事務取扱費
　（大事項）原子力の安全規制対策に必要な経費</t>
    <rPh sb="3" eb="6">
      <t>ゲンシリョク</t>
    </rPh>
    <rPh sb="6" eb="8">
      <t>アンゼン</t>
    </rPh>
    <rPh sb="8" eb="10">
      <t>キセイ</t>
    </rPh>
    <rPh sb="10" eb="12">
      <t>タイサク</t>
    </rPh>
    <rPh sb="12" eb="13">
      <t>ヒ</t>
    </rPh>
    <phoneticPr fontId="9"/>
  </si>
  <si>
    <t>令和2年度</t>
    <phoneticPr fontId="5"/>
  </si>
  <si>
    <t>令和元年度</t>
    <rPh sb="0" eb="2">
      <t>レイワ</t>
    </rPh>
    <rPh sb="2" eb="3">
      <t>ガン</t>
    </rPh>
    <phoneticPr fontId="3"/>
  </si>
  <si>
    <t>令和10年度</t>
    <phoneticPr fontId="3"/>
  </si>
  <si>
    <t>「重要政策推進枠」929</t>
    <rPh sb="1" eb="3">
      <t>ジュウヨウ</t>
    </rPh>
    <rPh sb="3" eb="5">
      <t>セイサク</t>
    </rPh>
    <rPh sb="5" eb="7">
      <t>スイシン</t>
    </rPh>
    <rPh sb="7" eb="8">
      <t>ワク</t>
    </rPh>
    <phoneticPr fontId="3"/>
  </si>
  <si>
    <t>「重要政策推進枠」3,427</t>
    <rPh sb="1" eb="3">
      <t>ジュウヨウ</t>
    </rPh>
    <rPh sb="3" eb="5">
      <t>セイサク</t>
    </rPh>
    <rPh sb="5" eb="7">
      <t>スイシン</t>
    </rPh>
    <rPh sb="7" eb="8">
      <t>ワク</t>
    </rPh>
    <phoneticPr fontId="3"/>
  </si>
  <si>
    <t>「重要政策推進枠」1,113</t>
    <rPh sb="1" eb="3">
      <t>ジュウヨウ</t>
    </rPh>
    <rPh sb="3" eb="5">
      <t>セイサク</t>
    </rPh>
    <rPh sb="5" eb="7">
      <t>スイシン</t>
    </rPh>
    <rPh sb="7" eb="8">
      <t>ワク</t>
    </rPh>
    <phoneticPr fontId="3"/>
  </si>
  <si>
    <t>放射性同位元素使用施設等の安全規制</t>
    <rPh sb="0" eb="3">
      <t>ホウシャセイ</t>
    </rPh>
    <rPh sb="3" eb="5">
      <t>ドウイ</t>
    </rPh>
    <rPh sb="5" eb="7">
      <t>ゲンソ</t>
    </rPh>
    <rPh sb="7" eb="9">
      <t>シヨウ</t>
    </rPh>
    <rPh sb="9" eb="11">
      <t>シセツ</t>
    </rPh>
    <rPh sb="11" eb="12">
      <t>トウ</t>
    </rPh>
    <rPh sb="13" eb="15">
      <t>アンゼン</t>
    </rPh>
    <rPh sb="15" eb="17">
      <t>キセイ</t>
    </rPh>
    <phoneticPr fontId="1"/>
  </si>
  <si>
    <t>（再掲）放射性同位元素使用施設等の安全規制</t>
    <rPh sb="1" eb="3">
      <t>サイケイ</t>
    </rPh>
    <rPh sb="4" eb="7">
      <t>ホウシャセイ</t>
    </rPh>
    <rPh sb="7" eb="9">
      <t>ドウイ</t>
    </rPh>
    <rPh sb="9" eb="11">
      <t>ゲンソ</t>
    </rPh>
    <rPh sb="11" eb="13">
      <t>シヨウ</t>
    </rPh>
    <rPh sb="13" eb="15">
      <t>シセツ</t>
    </rPh>
    <rPh sb="15" eb="16">
      <t>トウ</t>
    </rPh>
    <rPh sb="17" eb="19">
      <t>アンゼン</t>
    </rPh>
    <rPh sb="19" eb="21">
      <t>キセイ</t>
    </rPh>
    <phoneticPr fontId="1"/>
  </si>
  <si>
    <t>（042）</t>
    <phoneticPr fontId="3"/>
  </si>
  <si>
    <t>（項）原子力安全確保費
　（大事項）原子力の安全確保に必要な経費
（項）原子力安全規制対策費
　（大事項）原子力の安全規制対策に必要な経費</t>
    <phoneticPr fontId="9"/>
  </si>
  <si>
    <t>一般会計
エネルギー対策特別会計
　電源開発促進勘定</t>
    <rPh sb="0" eb="2">
      <t>イッパン</t>
    </rPh>
    <rPh sb="2" eb="4">
      <t>カイケイ</t>
    </rPh>
    <phoneticPr fontId="3"/>
  </si>
  <si>
    <t>（項）原子力安全規制対策費
 　（大事項）原子力の安全規制対策に必要な経費</t>
    <phoneticPr fontId="3"/>
  </si>
  <si>
    <t>・028と同様に、本事業では成果指標は規制基準の整備や審査が完了した時点で計上する方針としていたが、ご指摘を踏まえ、途中段階の成果指標として審査会合等での技術的知見を基にした指摘を含むこととし、レビューシートを修正した。
・研究成果をまとめる際に、海外状況の調査結果がわかるように留意して整理する予定。
・仕様書の明確化や契約の分割などにより応札者を増やす努力はしているものの、ご指摘のように技術的専門性から大幅な改善は限界があると考えている。今後も契約の妥当性や適切性を対外的にきちんと説明できるように努めていく。</t>
    <phoneticPr fontId="3"/>
  </si>
  <si>
    <t>・本事業では成果指標は規制基準の整備や審査が完了した時点で計上する方針としていたが、ご指摘を踏まえ、途中段階の成果指標として審査会合等での技術的知見を基にした指摘を含むこととし、レビューシートを修正した。
・前身の事業では主に規制基準の整備に必要な研究を進めてきたところ、令和２年度に規制基準が概ね整備されたことから現在の事業では、事業許可申請の審査に向けより具体的な条件設定を踏まえた詳細研究を行っている。規制技術への貢献の見える化は工夫したい。
・技術的知見を規制判断に用いる場合には、第三者にその技術的妥当性の確認を得る必要があることから、学術雑誌の論文等として発表することをアウトプットとしている。なお、査読付き論文と査読なし論文とでは事業への貢献度が異なるので、アウトプット指標は、NRAが発行する技術文書（NRA技術報告及びNRA技術ノート）、査読付き論文及び国際会議の査読付きプロシーデイングとする。</t>
    <phoneticPr fontId="3"/>
  </si>
  <si>
    <t>・立入検査のコスト低減については、１度の出張で、近隣にある複数の事業所に立入検査を実施し、徹底しているところ。
　また、支出7.7億円のうち7.6億円（消費税込）を占める償還費については、同事業内において、外部専門家からなる検討委員会を設置して費用の適切性を調査し、償還すべきと認められる費用を支払った。
・御指摘のとおり、システムの次期更新においては、現在のシステム保守業者以外の事業者も参入できるように仕様書等について作成し、計画的に更新を行いたい。
・毎年度当初に作成する立入検査の年間計画に基づき計画的な立入検査を実施しており、必要十分な件数の検査をおおむね実施できている。</t>
    <phoneticPr fontId="3"/>
  </si>
  <si>
    <t>・拝承。予算要求にあたっては、相見積りを取らせる等により、金額の妥当性をしっかり確認する。また、既に実施している取組についても「事業の効率性」の単位当たりコスト等の水準にかかる記載部分に追記する。（なお、人件費（1,257百万円/146人）については、国の基準に基づき単価が定められており、額の確定作業等を通じて確認を行っている。）
・拝承。「活動目標及び活動実績（アウトプット）」の欄に、指定保障措置検査等実施機関が実施した検査員一人あたりの保障措置検査日数を追加する。また、「代替指標」の欄に、事後の是正処置についても追記する。
・いわゆる法律に基づく指定機関制度については様々な制度が存在するが、国際約束に基づき本来国が行うべき業務を指定機関に行わせているような事例は現時点では確認できなかった。一方、本業務は指定機関の自主事業ではなく、国際約束に基づく国自身の責務（本来国が行うべき業務）を国に代わり指定機関に行わせているため、機関の自主事業を補助する性質の補助金、及び事務を委託する委託費のそれぞれの性質（参考１（p.152））を鑑み、指定機関に対して委託契約に基づき国がその費用を負担している。この考えは、現在の原子炉等規制法の条文制定当時に整理がなされたものであるが、現在においても、指定機関の位置づけは変わっていないため、引き続き委託費で行うことが適切であると考えている。上記の説明については「国費の投入の必要性」に追記する。</t>
    <phoneticPr fontId="3"/>
  </si>
  <si>
    <t>・拝承。全保障措置機器のうち、設計にかかる指標を独立させ、設計がすでに開始された件数を成果指標として設定し、記載する。また、令和4年度予算の増額要因についても「主な増減理由」に追記する。
・拝承。事業者による操業計画変更時は予算計画の変更を実施する。また、事業の進捗や終着点が分かるよう、全保障措置機器数（23台）を「事業概要」「活動内容」「活動指標」に明記するとともに、現在の進捗をより把握できるよう新たな活動指標として、製作が既に開始された件数及び据え付けた件数のそれぞれを追加する。
・拝承。当該記載を「解決すべき課題」から削除する。</t>
    <phoneticPr fontId="3"/>
  </si>
  <si>
    <t>・任用のために資格が必要となる検査官等の必要数は、業務量を勘案した上で機構定員として措置されている。検査官等への任用に必要な資格の取得については本事業による教育訓練課程の履修による方法の他、口頭試問の合格等によるものもあるため、資格の取得者数やその割合を本事業の効果を測る指標とすることは適切ではないものと考える。
・なお、機構定員の必要数を充足する採用の確保には至っていないが、本事業は、検査等の業務を担わせようとする職員には漏れなく受講させられるよう運用している。
・予算約４億円の内訳について、約１億円は研修所の運営・維持管理、約３億円は研修の企画・実施に係るものとなる。研修所の運営・維持管理については、賃借料の定期的な見直しを行った上で契約しており、令和４年度も同様に検証を実施予定である。
・研修の企画・実施については、検査官等として必要な力量の検討や、庁内のニーズ等を踏まえて行うとともに、民間のノウハウ等が必要で外部への請負等によって行う場合においては適切に経費を見積もり、予算の適正化を図っている。なお、外部との契約にあたっては、可能な限り一般競争入札により競争性を確保する等、適切な執行を図っている。
・「高度の専門的な知識及び経験が求められる職の任用に関する訓令」（平成29年7月原子力規制委員会委員長決定）において任用資格を有する者には「継続教育訓練課程」の履修が義務付けられ、修了しない場合は任用資格を失効するものと規定されている。なお、継続のための教育訓練は資格種類ごとのセミナーとレベルごとのワークショップから構成され、両研修を受講する必要がある。
・検査官等の資格については、業務に直結して必要な基礎的な知識を取得させることを目的としているため、これに沿ったプログラムとなるよう過去の規制経験等も踏まえ当委員会において整備を進めてきたところだが、御指摘を踏まえ、他省庁の研修においても、活用できるものがないか調査を行い、さらに効果的な研修となるよう改善を図ってまいりたい。</t>
    <phoneticPr fontId="3"/>
  </si>
  <si>
    <t>・昨年の指摘を受けてコントロールできないデータベースの利用状況を指標から外し、できる限りコントロール可能な指標としてスクリーニング件数等を設定するなど改善をはかっているが、これらの指標は諸外国でのトラブル発生件数等によるところもあり、より適切な指標が設定できるかどうか引き続き検討する。
・上述のとおり、昨年の指摘も踏まえて、コントロールできないデータベースの利用状況を指標から削除したが、再度、利用状況を指標として追加することも含め、データベースの活用状況がわかるような指標を検討する。
・情報収集ができるかどうかに関しては、既に指標としてデータベースへの登録件数を設定しているが、他に指標として設定できるものがないか検討する。また、021と同様、他の事業とあわせて評価することも検討する。</t>
    <phoneticPr fontId="3"/>
  </si>
  <si>
    <t>令和３年度公開プロセスの外部有識者所見を踏まえ、以下のような見直しを行っている。
・重要な因子を把握するためのリスク評価全体に関する研究は、関係部門と協力して研究を進めている。
・「令和元年アクションプランの見直し」に従い、契約の透明性の確保、契約方法の最適化を行い、研究テーマごとに適切な契約形態を検討している。
・行政事業レビューシートに、「支出額10億円以上」の契約に限らず、一者応札又は競争性のない随意契約となった理由及び改善策を追記している。
また、令和4年度公開プロセスの外部有識者所見を踏まえ、アウトプット・アウトカム指標の見直しを行った。
・アウトプットの記載については、事業で行っている研究分野ごとに計上することで、研究の進捗と成果の達成状況を細分化して示す。また、アウトプット指標については、研究の成果である原子力規制庁が発行する技術文書及び論文の文書化した技術知見並びに調査及び解析を通じて得られた技術知見、アウトカム指標は、研究で得られた技術的知見が規制活動で活用された件数（規制基準・審査ガイド等に反映された件数、審査や検査の場で活用された件数等）とする。なお、審査で活用された件数では、複数回の審査に利用されるような重要な知見については、審査会合等での複数の活用件数を計上するよう見直すなどして、事業成果の活用を正しく伝え、費用対効果に関して適切な評価を受けられるよう努める。
・審査において研究成果が複数回活用されたことは規制判断及び施設の安全性向上に対する大きな貢献であると考える。成果の反映を適切に説明するために、複数回の審査に利用された場合には、それぞれを活用件数に計上することにした。
・本事業は、原子力規制委員会が事業者による安全評価の妥当性を確認するため、また規制判断の科学的合理性を裏付けるために必要な研究である。原子力規制庁が行う研究としての妥当性や必要性を明確に説明するように努める。
・安全研究の役割は、規制基準の整備に必要な技術的知見、審査・検査等で個別の技術的判断の根拠となる技術的知見の取得及び提供である。技術的知見を規制判断に用いる場合には、第三者にその技術的妥当性の確認を得る必要があることから、研究成果を論文等としてとりまとめ、それを研究事業のアウトプットとすることは妥当であると考える。</t>
    <phoneticPr fontId="3"/>
  </si>
  <si>
    <t>・必要な規制基準は概ね整備し、現在は新知見を踏まえた規制基準の継続的な改善を行っているところ。このため、規制基準整備の全体を進捗率という形で示すことは困難であるが、計画的に実施するものである民間規格の技術評価などについては、中期的な計画に対する進捗という形で示せないか検討する。
・技術評価した件数だけではなく、例えば技術評価会合を実施した件数も指標とすることなど活動実績を示せるような指標が示せるか検討する。
・012と同様、他の事業と合わせて評価することも検討する。</t>
    <phoneticPr fontId="3"/>
  </si>
  <si>
    <t>令和３年度の執行率はCOVID19の影響による研究活動の低下が原因であり、令和4年度の予算要求ではこれを踏まえた要求額となった。同時に事業体制やデータ取得方法を見直し研究計画に反映した。
令和4年度以降は、本事業の意義や成果を論文等により公表することを推進する。
また、令和4年度公開プロセスの外部有識者所見を踏まえ、アウトプット・アウトカム指標の見直しを行った。
・アウトプットの記載については、事業で行っている研究分野ごとに計上することで、研究の進捗と成果の達成状況を細分化して示す。また、アウトプット指標については、研究の成果である原子力規制庁が発行する技術文書及び論文の文書化した技術知見並びに調査及び解析を通じて得られた技術知見、アウトカム指標は、研究で得られた技術的知見が規制活動で活用された件数（規制基準・審査ガイド等に反映された件数、審査や検査の場で活用された件数等）とする。なお、審査で活用された件数では、複数回の審査に利用されるような重要な知見については、審査会合等での複数の活用件数を計上するよう見直すなどして、事業成果の活用を正しく伝え、費用対効果に関して適切な評価を受けられるよう努める。
・審査において研究成果が複数回活用されたことは規制判断及び施設の安全性向上に対する大きな貢献であると考える。成果の反映を適切に説明するために、複数回の審査に利用された場合には、それぞれを活用件数に計上することにした。
・本事業は、原子力規制委員会が事業者による安全評価の妥当性を確認するため、また規制判断の科学的合理性を裏付けるために必要な研究である。原子力規制庁が行う研究としての妥当性や必要性を明確に説明するように努める。
・安全研究の役割は、規制基準の整備に必要な技術的知見、審査・検査等で個別の技術的判断の根拠となる技術的知見の取得及び提供である。技術的知見を規制判断に用いる場合には、第三者にその技術的妥当性の確認を得る必要があることから、研究成果を論文等としてとりまとめ、それを研究事業のアウトプットとすることは妥当であると考える。</t>
    <phoneticPr fontId="3"/>
  </si>
  <si>
    <t>・IAEAの依頼で行っている分析と既存分析手法の高度化については、IAEAの依頼分析による分析結果を、開発した新たな手法との比較対照のために活用しており、両者を切り分けることは難しい。
・拝承。IAEAの依頼分析による分析結果を、開発した新たな手法と比較することで技術の高度化をはかっているため、その関係が明確となるように「活動内容（アクティビティ）」を修正する。また、IAEA主催のレビュー会合や二国間での会議において日本の貢献は評価を受けているが、特に世界にある24のラボの中でも、全世界のサンプルのうち３割以上（55/161(2021年)）を担当しているだけでなく、新たに開発した手法は、世界で４つのラボしかできず、その貢献にIAEAから感謝のレターが送付（2021年）されている。このため、IAEAによる評価がわかるように、「定性的な成果目標と令和元年～令和３年度の達成状況・実績」を修正する。
・拝承。①IAEAのネットワークラボとしての依頼分析への対応だけでなく、②IAEAから我が国に対して原子力の平和利用を担保できない疑義が出された場合に反証していく役割を担っていることがわかるよう、「事業の目的」「事業概要」「活動指標」の記載を修正する。</t>
    <phoneticPr fontId="3"/>
  </si>
  <si>
    <t>・審査及び検査にかかる執行額を算出（レビューシート１枚目下部及び２枚目上部）
・事業概要図に、本事業により得られた成果の原子力規制活動（審査及び検査）への反映及び規制と事業者とのコミュニケーションを踏まえ、原子力事業者の核物質防護活動を厳格に指導・監督する旨を明確化した。また、事業所における治安機関との関係及び特定核燃料物質の輸送に関する他省庁との関係については、関係機関の所掌を示した別紙を追加する。
・同種の事業が想定される他の省庁においても、秘匿性の高い情報は記載しない形でレビューシートを作成するなどして点検を受けていることに加え、核セキュリティ分野でも公開できる情報は公開するとの規制委としての基本方針があることなどを踏まえ、引き続き、秘匿性の高い情報の取扱いには留意しつつ、核セキュリティに係る事業もレビューの対象とし点検を受けていくこととする。</t>
    <phoneticPr fontId="3"/>
  </si>
  <si>
    <t>・当該事業の費用の多くを占める傭船をはじめ調達に当たっては競争入札を取り入れており、コスト改善の取組として妥当と考えている。引き続き、委託業者の再委託に当たって、競争入札の徹底を確認していきたい。本事業の活動・成果については、漁場の安全性等を確認し、その測定結果を伝えるものであり、コストを削減してくことを活動指標又は成果指標に設定することはなじまない。
・アウトカム指標については、漁場の安全性等の表現方法について漁業者や国民の安心等に関わるものであり、専門家の意見も聴取しつつ、年度末までに結論を得ることとする。
・原子力規制委員会の事業の全体像がわかる資料について作成を検討する。
・本事業の活用について、漁業関係団体のみならず、自治体等で調査結果を報告説明し、原子力施設立地道県の海洋の放射能水準の把握に使用されているところ。これについて行政事業レビューシート等でわかりやすく記載することとする。また、調査結果概要を示した資料の情報発信等を強化していく。</t>
    <phoneticPr fontId="3"/>
  </si>
  <si>
    <t>・本事業では、測定値のゆらぎを踏まえたデータ処理や生活の場における状況を考慮した被ばく線量の推定など、放射線に関する高度な知識が要求される。一般競争入札を経て契約したJAEAはこのような役割を担っている。なお、単に線量率測定のみを行う業者ではこのような役割を果たすことは困難であり、高度な能力を持った事業者を通さない直接契約では目標を達成することはできない。
・前年度と概ね同じ経路であっても滞在時間や場所などを変更し前年度と異なるパターンとしているため、パターン数ではなく、パターン毎に算出した積算線量の算出数を活動指標とする。
・レビューシートに次の内容を追記した。「本事業には、測定値のゆらぎを踏まえたデータ処理や生活の場における状況を考慮した被ばく線量の推定など、放射線に関する高度な知識が要求される。一般競争入札を経て契約したJAEAはこのような役割を担っている。」</t>
    <phoneticPr fontId="3"/>
  </si>
  <si>
    <t>・疫学調査は非常に長い時間継続的に追跡調査を行う必要がある。本事業の予定終了時期は令和17年度であるが、国際的な議論や検討を踏まえて我が国の規制基準に反映される。そのため、その時期については今申し上げる段階ではない。
・諸外国においても同種の研究を行っているが、その中でも我が国は交絡因子に着目して他国とは異なる視点で研究を進めている。本事業の持つ意義をさらに明確化するため、今後の説明においてはそのことがわかるように工夫する。</t>
    <phoneticPr fontId="3"/>
  </si>
  <si>
    <t>・緊急時モニタリング要員等の育成活動に係る指標となる、アンケート方法や理解度確認テストの実施などについて検討する。
・現在も研修受講後のフォローアップは行っているが、より充実した内容及び形とすべく、検討する。受講率についても算出方法等を検討した上で、確認を実施してゆく。
・新型コロナウィルス感染症蔓延防止の理由から参加人数が激減したことを踏まえ、オンラインでの研修・講義の導入により可能な限り研修機会の確保に努めたところであり、引き続きオンライン研修等も併用しつつ参加人数の確保に努めてまいりたい。また、一般管理費については、正味財産増減計算書の事業費と管理費の比率を踏まえ適正な水準となるよう確認に努めてまいりたい。</t>
    <phoneticPr fontId="3"/>
  </si>
  <si>
    <t>・今後必要となる国際動向調査については、調査内容に応じて、外国資機材の現物確認や日本側機材との比較測定など現地調査が必須であるものと、制度調査などテレビ会議による情報交換で十分なものとを峻別して事業を実施していく。
・放射能測定法シリーズの体系見直しは、令和4年度内に外部専門家から成るチーム会合での公開の議論等を経て実施する予定である。測定法シリーズの改訂は、新たな体系を最終目標として道程を示しながら見える化した形で進めていく。
・ご指摘を受け、主な増減理由に「上記（放射能測定法シリーズの改訂等）の事業を優先し予算を充てるため、令和4年度で事業を終了することに伴う減（環境放射線モニタリング国際動向調査）」を追記。</t>
    <phoneticPr fontId="3"/>
  </si>
  <si>
    <t>・令和３年度執行額に関し、調査研究事業については令和３年度において執行の必要性がなかったこと、国際動向調査については他の活動における成果を活用できたため執行が０であったことなどを背景としており、当該事業に問題があったわけではない。
・調査研究のアウトカムを、成果の活用件数で定量的に評価していたところ、IRRSコメントへの対応状況をしめすため、原子力災害対策の見直しにおいて事業成果を活用するまでの経路として検討過程等を明記するとともに、事業趣旨が伝わるような記載にするため、定性的な評価に修正した。また、ロジックモデルにおけるアウトプット欄にも、継続的な調査研究である旨などの補足的な注釈を付すことで対応を行った。</t>
    <phoneticPr fontId="3"/>
  </si>
  <si>
    <t>令和３年度の執行率が低いため、必要額を精査した上での予算要求とすること。
引き続き、一者応札案件について、幅広く関連業者の応札参加を積極的に働き掛ける等の入札方法の改善を通じ、競争性の確保に努めること。
本事業の意義や成果をわかりやすく発信するよう心がけること。</t>
    <phoneticPr fontId="3"/>
  </si>
  <si>
    <t>令和3年度</t>
    <phoneticPr fontId="7"/>
  </si>
  <si>
    <t>・モニタリングポストのデータを収集するネットワークシステムについては、政府のデジタル化の方針を踏まえ、いかなる災害においても住民の放射線防護措置を確実に行えることを最優先に、中長期的な運用コストや課題の分析を行いながら、ガバメントクラウド活用など抜本的な強化・効率化について検討していくこととする。これらを具体的に検討するため、国におけるデータ収集に係る効率化の実現に向けた調査研究に必要な予算を令和5年度概算要求していくこととする。
・ご指摘の成果指標の及び単位あたりコストの算式については、算定対象のデータが膨大な量になるため、自治体の作業負担も考慮し、令和4年度中に算出方法を定め、改善を図ることとする。</t>
    <phoneticPr fontId="3"/>
  </si>
  <si>
    <t>・モニタリングポストのデータを収集するネットワークシステムについては、政府のデジタル化の方針を踏まえ、いかなる災害においても住民の放射線防護措置を確実に行えることを最優先に、中長期的な運用コストや課題の分析を行いながら、ガバメントクラウド活用など抜本的な強化・効率化について検討していくこととする。これらを具体的に検討するため、国におけるデータ収集に係る効率化の実現に向けた調査研究に必要な予算を令和5年度概算要求していくこととする。
・ご指摘の成果指標の及び単位あたりコストの算式については、算定対象のデータが膨大な量になるため、自治体の作業負担も考慮し、令和4年度中に算出方法を定め、改善を図ることとする。
・当該法人は災害等に備え事業継続計画（BCP）を策定しているところであるが、国としても、万が一至急の分析等が必要な場合、原子力規制委員会の技術支援機関に支援を要請する等の代替策を検討していく。原子力規制委員会としては、会計法令上の手続きを遵守し、引き続き入札可能性調査を実施した上で、適正な契約及び事業執行に努めていくこととする。</t>
    <phoneticPr fontId="3"/>
  </si>
  <si>
    <r>
      <t xml:space="preserve">（両事業における国と地方公共団体の役割分担の見直し）
</t>
    </r>
    <r>
      <rPr>
        <sz val="9"/>
        <rFont val="Wingdings"/>
        <family val="3"/>
        <charset val="2"/>
      </rPr>
      <t></t>
    </r>
    <r>
      <rPr>
        <sz val="9"/>
        <rFont val="ＭＳ ゴシック"/>
        <family val="3"/>
        <charset val="128"/>
      </rPr>
      <t xml:space="preserve">モニタリングポストのデータを収集するネットワークシステムについては、政府のデジタル化の方針を踏まえ、いかなる災害においても住民の放射線防護措置を確実に行えることを最優先に、中長期的な運用コストや課題の分析を行いながら、ガバメントクラウド活用など抜本的な強化・効率化について検討していくこととする。
これらを具体的に検討するため、国におけるデータ収集に係る効率化の実現に向けた調査研究に必要な予算を令和5年度概算要求していくこととする。
</t>
    </r>
    <r>
      <rPr>
        <sz val="9"/>
        <rFont val="Wingdings"/>
        <family val="3"/>
        <charset val="2"/>
      </rPr>
      <t></t>
    </r>
    <r>
      <rPr>
        <sz val="9"/>
        <rFont val="ＭＳ ゴシック"/>
        <family val="3"/>
        <charset val="128"/>
      </rPr>
      <t xml:space="preserve">両事業におけるモニタリングポストの配置等のあり方については、原子力施設の監視計画を策定している自治体の意見や、放射能水準調査における定点観測への影響を勘案しつつ、令和5年度を目処に結論を得る。
</t>
    </r>
    <r>
      <rPr>
        <sz val="9"/>
        <rFont val="Wingdings"/>
        <family val="3"/>
        <charset val="2"/>
      </rPr>
      <t></t>
    </r>
    <r>
      <rPr>
        <sz val="9"/>
        <rFont val="ＭＳ ゴシック"/>
        <family val="3"/>
        <charset val="128"/>
      </rPr>
      <t xml:space="preserve">原子力防災対策は、災害対策基本法に基づき作成された防災基本計画により定められた、国、地方自治体、公共機関等のそれぞれが果たすべき役割分担に従って実施されるものであり、地方自治体は、地域防災計画の作成、見直し等を行い、具体的な原子力防災対策を推進している。そのため、放射線監視等交付金の事業について、責任主体を国として委託に変更することは適切ではないものと考える。
</t>
    </r>
    <r>
      <rPr>
        <sz val="9"/>
        <rFont val="Wingdings"/>
        <family val="3"/>
        <charset val="2"/>
      </rPr>
      <t></t>
    </r>
    <r>
      <rPr>
        <sz val="9"/>
        <rFont val="ＭＳ ゴシック"/>
        <family val="3"/>
        <charset val="128"/>
      </rPr>
      <t xml:space="preserve">クラウド活用などデジタル庁の掲げるデジタルガバメント構築方針に沿ってシステムを組み替えることについては、上記の「モニタリングポストのデータを収集するネットワークシステム」に係る対応方針のとおり。
（成果指標の設定、コストの分析方法等の改善）
</t>
    </r>
    <r>
      <rPr>
        <sz val="9"/>
        <rFont val="Wingdings"/>
        <family val="3"/>
        <charset val="2"/>
      </rPr>
      <t></t>
    </r>
    <r>
      <rPr>
        <sz val="9"/>
        <rFont val="ＭＳ ゴシック"/>
        <family val="3"/>
        <charset val="128"/>
      </rPr>
      <t xml:space="preserve">ご指摘の成果指標及び単位あたりコストの算式については、算定対象のデータが膨大な量になるため、自治体の作業負担も考慮し、令和4年度中に算出方法を定める。
（公益財団法人日本分析センターとの委託契約のあり方の検討）
</t>
    </r>
    <r>
      <rPr>
        <sz val="9"/>
        <rFont val="Wingdings"/>
        <family val="3"/>
        <charset val="2"/>
      </rPr>
      <t></t>
    </r>
    <r>
      <rPr>
        <sz val="9"/>
        <rFont val="ＭＳ ゴシック"/>
        <family val="3"/>
        <charset val="128"/>
      </rPr>
      <t xml:space="preserve">当該法人は災害等に備え事業継続計画（BCP）を策定しているところであるが、国としても、万が一至急の分析等が必要な場合、原子力規制委員会の技術支援機関に支援を要請する等の代替策を検討していく。
</t>
    </r>
    <r>
      <rPr>
        <sz val="9"/>
        <rFont val="Wingdings"/>
        <family val="3"/>
        <charset val="2"/>
      </rPr>
      <t></t>
    </r>
    <r>
      <rPr>
        <sz val="9"/>
        <rFont val="ＭＳ ゴシック"/>
        <family val="3"/>
        <charset val="128"/>
      </rPr>
      <t xml:space="preserve">原子力規制委員会としては、会計法令上の手続きを遵守し、引き続き入札可能性調査を実施した上で、適正な契約及び事業執行に努めていくこととする。
（その他）
</t>
    </r>
    <r>
      <rPr>
        <sz val="9"/>
        <rFont val="Wingdings"/>
        <family val="3"/>
        <charset val="2"/>
      </rPr>
      <t></t>
    </r>
    <r>
      <rPr>
        <sz val="9"/>
        <rFont val="ＭＳ ゴシック"/>
        <family val="3"/>
        <charset val="128"/>
      </rPr>
      <t>ご指摘のとおり、安易な政策論・コスト論先行とならないよう、住民の安全の確保のために業務に取り組む交付先自治体の意向も尊重しつつ、複合災害の発生時においても住民の避難等の放射線防護措置な適切に実施に当たっての情報収集・提供ができるよう適切な執行に努めて参りたい。</t>
    </r>
    <phoneticPr fontId="3"/>
  </si>
  <si>
    <t>（両事業における国と地方公共団体の役割分担の見直し）
モニタリングポストのデータを収集するネットワークシステムについては、政府のデジタル化の方針を踏まえ、いかなる災害においても住民の放射線防護措置を確実に行えることを最優先に、中長期的な運用コストや課題の分析を行いながら、ガバメントクラウド活用など抜本的な強化・効率化について検討していくこととする。
これらを具体的に検討するため、国におけるデータ収集に係る効率化の実現に向けた調査研究に必要な予算を令和5年度概算要求していくこととする。
両事業におけるモニタリングポストの配置等のあり方については、原子力施設の監視計画を策定している自治体の意見や、放射能水準調査における定点観測への影響を勘案しつつ、令和５年度を目処に結論を得る。
原子力防災対策は、災害対策基本法に基づき作成された防災基本計画により定められた、国、地方自治体、公共機関等のそれぞれが果たすべき役割分担に従って実施されるものであり、地方自治体は、地域防災計画の作成、見直し等を行い、具体的な原子力防災対策を推進している。そのため、放射線監視等交付金の事業について、責任主体を国として委託に変更することは適切ではないものと考える。
クラウド活用などデジタル庁の掲げるデジタルガバメント構築方針に沿ってシステムを組み替えることについては、上記の「モニタリングポストのデータを収集するネットワークシステム」に係る対応方針のとおり。
（成果指標の設定、コストの分析方法等の改善）
ご指摘の成果指標及び単位あたりコストの算式については、算定対象のデータが膨大な量になるため、自治体の作業負担も考慮し、令和4年度中に算出方法を検討し自治体への発注準備を進める。
（その他）
ご指摘のとおり、安易な政策論・コスト論先行とならないよう、住民の安全の確保のために業務に取り組む交付先自治体の意向も尊重しつつ、複合災害の発生時においても住民の避難等の放射線防護措置な適切に実施に当たっての情報収集・提供ができるよう適切な執行に努めて参りた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</si>
</sst>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
    <numFmt numFmtId="177" formatCode="0000"/>
    <numFmt numFmtId="178" formatCode="_ * #,##0_ ;_ * &quot;▲&quot;#,##0_ ;_ * &quot;-&quot;_ ;_ @_ "/>
    <numFmt numFmtId="179" formatCode="000"/>
    <numFmt numFmtId="180" formatCode="#,##0;&quot;▲ &quot;#,##0"/>
    <numFmt numFmtId="181" formatCode="00"/>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b/>
      <sz val="14"/>
      <color indexed="81"/>
      <name val="ＭＳ Ｐゴシック"/>
      <family val="3"/>
      <charset val="128"/>
    </font>
    <font>
      <b/>
      <sz val="18"/>
      <color indexed="81"/>
      <name val="ＭＳ Ｐゴシック"/>
      <family val="3"/>
      <charset val="128"/>
    </font>
    <font>
      <sz val="10.5"/>
      <name val="ＭＳ Ｐゴシック"/>
      <family val="3"/>
      <charset val="128"/>
    </font>
    <font>
      <sz val="11"/>
      <color rgb="FFFF0000"/>
      <name val="ＭＳ ゴシック"/>
      <family val="3"/>
      <charset val="128"/>
    </font>
    <font>
      <sz val="9"/>
      <color indexed="81"/>
      <name val="MS P ゴシック"/>
      <family val="3"/>
      <charset val="128"/>
    </font>
    <font>
      <b/>
      <sz val="14"/>
      <color indexed="81"/>
      <name val="MS P ゴシック"/>
      <family val="3"/>
      <charset val="128"/>
    </font>
    <font>
      <sz val="11"/>
      <name val="ＭＳ Ｐゴシック"/>
      <family val="3"/>
      <charset val="128"/>
    </font>
    <font>
      <sz val="9"/>
      <name val="Wingdings"/>
      <family val="3"/>
      <charset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32">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s>
  <cellStyleXfs count="4">
    <xf numFmtId="0" fontId="0" fillId="0" borderId="0"/>
    <xf numFmtId="0" fontId="2" fillId="0" borderId="0">
      <alignment vertical="center"/>
    </xf>
    <xf numFmtId="38" fontId="22" fillId="0" borderId="0" applyFont="0" applyFill="0" applyBorder="0" applyAlignment="0" applyProtection="0">
      <alignment vertical="center"/>
    </xf>
    <xf numFmtId="0" fontId="2" fillId="0" borderId="0">
      <alignment vertical="center"/>
    </xf>
  </cellStyleXfs>
  <cellXfs count="538">
    <xf numFmtId="0" fontId="0" fillId="0" borderId="0" xfId="0"/>
    <xf numFmtId="0" fontId="4" fillId="0" borderId="0" xfId="0" applyFont="1" applyBorder="1"/>
    <xf numFmtId="0" fontId="4" fillId="0" borderId="0" xfId="0" applyFont="1"/>
    <xf numFmtId="0" fontId="4" fillId="0" borderId="1" xfId="0" applyFont="1" applyBorder="1"/>
    <xf numFmtId="0" fontId="4" fillId="0" borderId="0" xfId="0" applyFont="1" applyBorder="1" applyAlignment="1">
      <alignment vertical="center"/>
    </xf>
    <xf numFmtId="3" fontId="4" fillId="0" borderId="0" xfId="0" applyNumberFormat="1" applyFont="1" applyBorder="1" applyAlignment="1">
      <alignment vertical="center" shrinkToFit="1"/>
    </xf>
    <xf numFmtId="0" fontId="4" fillId="0" borderId="0" xfId="0" applyFont="1" applyAlignment="1">
      <alignment vertical="center"/>
    </xf>
    <xf numFmtId="0" fontId="4" fillId="0" borderId="1" xfId="0" applyFont="1" applyBorder="1" applyAlignment="1">
      <alignment horizontal="right"/>
    </xf>
    <xf numFmtId="0" fontId="6" fillId="0" borderId="1" xfId="0" applyFont="1" applyBorder="1"/>
    <xf numFmtId="0" fontId="7" fillId="0" borderId="0" xfId="0" applyFont="1" applyBorder="1"/>
    <xf numFmtId="176" fontId="4" fillId="0" borderId="0" xfId="0" applyNumberFormat="1" applyFont="1" applyAlignment="1"/>
    <xf numFmtId="0" fontId="4" fillId="0" borderId="0" xfId="0" applyFont="1" applyAlignment="1"/>
    <xf numFmtId="177" fontId="4" fillId="0" borderId="0" xfId="0" applyNumberFormat="1" applyFont="1" applyBorder="1" applyAlignment="1"/>
    <xf numFmtId="0" fontId="8" fillId="0" borderId="0" xfId="0" applyFont="1"/>
    <xf numFmtId="0" fontId="6" fillId="0" borderId="0" xfId="0" applyFont="1"/>
    <xf numFmtId="0" fontId="4" fillId="0" borderId="0" xfId="0" applyFont="1" applyAlignment="1">
      <alignment horizontal="right"/>
    </xf>
    <xf numFmtId="178" fontId="4" fillId="2" borderId="0" xfId="0" applyNumberFormat="1" applyFont="1" applyFill="1" applyBorder="1" applyAlignment="1">
      <alignment vertical="center" shrinkToFit="1"/>
    </xf>
    <xf numFmtId="178" fontId="4" fillId="2" borderId="6" xfId="0" applyNumberFormat="1" applyFont="1" applyFill="1" applyBorder="1" applyAlignment="1">
      <alignment vertical="center" shrinkToFit="1"/>
    </xf>
    <xf numFmtId="0" fontId="4" fillId="2" borderId="6" xfId="0" applyNumberFormat="1" applyFont="1" applyFill="1" applyBorder="1" applyAlignment="1">
      <alignment vertical="center" wrapText="1"/>
    </xf>
    <xf numFmtId="178" fontId="4" fillId="2" borderId="13" xfId="0" applyNumberFormat="1" applyFont="1" applyFill="1" applyBorder="1" applyAlignment="1">
      <alignment vertical="center" shrinkToFit="1"/>
    </xf>
    <xf numFmtId="0" fontId="4" fillId="2" borderId="1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xf numFmtId="0" fontId="4" fillId="2" borderId="13" xfId="0" applyNumberFormat="1" applyFont="1" applyFill="1" applyBorder="1" applyAlignment="1">
      <alignment vertical="center" wrapText="1"/>
    </xf>
    <xf numFmtId="0" fontId="4" fillId="0" borderId="0" xfId="0" applyFont="1" applyBorder="1" applyAlignment="1"/>
    <xf numFmtId="0" fontId="9" fillId="0" borderId="0" xfId="0" applyFont="1"/>
    <xf numFmtId="177" fontId="4" fillId="2" borderId="2" xfId="0" applyNumberFormat="1" applyFont="1" applyFill="1" applyBorder="1" applyAlignment="1">
      <alignment horizontal="center" vertical="center"/>
    </xf>
    <xf numFmtId="0" fontId="4" fillId="2" borderId="9" xfId="0" applyNumberFormat="1" applyFont="1" applyFill="1" applyBorder="1" applyAlignment="1">
      <alignment vertical="center" wrapText="1"/>
    </xf>
    <xf numFmtId="0" fontId="4" fillId="2" borderId="16" xfId="0" applyNumberFormat="1" applyFont="1" applyFill="1" applyBorder="1" applyAlignment="1">
      <alignment vertical="center" wrapText="1"/>
    </xf>
    <xf numFmtId="0" fontId="4" fillId="2" borderId="1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vertical="center" wrapText="1"/>
    </xf>
    <xf numFmtId="177" fontId="4" fillId="2" borderId="17" xfId="0" applyNumberFormat="1" applyFont="1" applyFill="1" applyBorder="1" applyAlignment="1">
      <alignment horizontal="center" vertical="center"/>
    </xf>
    <xf numFmtId="0" fontId="4" fillId="2" borderId="18" xfId="0" applyNumberFormat="1" applyFont="1" applyFill="1" applyBorder="1" applyAlignment="1">
      <alignment vertical="center" wrapText="1"/>
    </xf>
    <xf numFmtId="0" fontId="4" fillId="2" borderId="18" xfId="0" applyFont="1" applyFill="1" applyBorder="1" applyAlignment="1">
      <alignment vertical="center" wrapText="1"/>
    </xf>
    <xf numFmtId="178" fontId="4" fillId="2" borderId="19" xfId="0" applyNumberFormat="1" applyFont="1" applyFill="1" applyBorder="1" applyAlignment="1">
      <alignment horizontal="center" vertical="center"/>
    </xf>
    <xf numFmtId="178" fontId="4" fillId="2" borderId="6" xfId="0" applyNumberFormat="1" applyFont="1" applyFill="1" applyBorder="1" applyAlignment="1">
      <alignment horizontal="center" vertical="center"/>
    </xf>
    <xf numFmtId="178" fontId="4" fillId="2" borderId="20" xfId="0" applyNumberFormat="1" applyFont="1" applyFill="1" applyBorder="1" applyAlignment="1">
      <alignment horizontal="center" vertical="center"/>
    </xf>
    <xf numFmtId="0" fontId="11" fillId="0" borderId="0" xfId="0" applyFont="1" applyBorder="1"/>
    <xf numFmtId="179" fontId="13" fillId="0" borderId="21" xfId="0" applyNumberFormat="1" applyFont="1" applyBorder="1" applyAlignment="1">
      <alignment horizontal="center" vertical="center"/>
    </xf>
    <xf numFmtId="178" fontId="13" fillId="0" borderId="5" xfId="0" applyNumberFormat="1" applyFont="1" applyBorder="1" applyAlignment="1">
      <alignment vertical="center" shrinkToFit="1"/>
    </xf>
    <xf numFmtId="178" fontId="13" fillId="2" borderId="0" xfId="0" applyNumberFormat="1" applyFont="1" applyFill="1" applyBorder="1" applyAlignment="1">
      <alignment vertical="center" shrinkToFit="1"/>
    </xf>
    <xf numFmtId="178" fontId="13" fillId="2" borderId="5" xfId="0" applyNumberFormat="1" applyFont="1" applyFill="1" applyBorder="1" applyAlignment="1">
      <alignment vertical="center" shrinkToFit="1"/>
    </xf>
    <xf numFmtId="3" fontId="13" fillId="2" borderId="5" xfId="0" applyNumberFormat="1" applyFont="1" applyFill="1" applyBorder="1" applyAlignment="1">
      <alignment vertical="center" wrapText="1"/>
    </xf>
    <xf numFmtId="0" fontId="13" fillId="2" borderId="22" xfId="0" applyNumberFormat="1" applyFont="1" applyFill="1" applyBorder="1" applyAlignment="1">
      <alignment horizontal="center" vertical="center" wrapText="1"/>
    </xf>
    <xf numFmtId="0" fontId="13" fillId="2" borderId="23" xfId="0" applyNumberFormat="1" applyFont="1" applyFill="1" applyBorder="1" applyAlignment="1">
      <alignment vertical="center" wrapText="1"/>
    </xf>
    <xf numFmtId="179" fontId="13" fillId="0" borderId="2" xfId="0" applyNumberFormat="1" applyFont="1" applyBorder="1" applyAlignment="1">
      <alignment horizontal="center" vertical="center"/>
    </xf>
    <xf numFmtId="178" fontId="13" fillId="0" borderId="6" xfId="0" applyNumberFormat="1" applyFont="1" applyBorder="1" applyAlignment="1">
      <alignment vertical="center" shrinkToFit="1"/>
    </xf>
    <xf numFmtId="178" fontId="13" fillId="2" borderId="3" xfId="0" applyNumberFormat="1" applyFont="1" applyFill="1" applyBorder="1" applyAlignment="1">
      <alignment vertical="center" shrinkToFit="1"/>
    </xf>
    <xf numFmtId="178" fontId="13" fillId="2" borderId="6" xfId="0" applyNumberFormat="1" applyFont="1" applyFill="1" applyBorder="1" applyAlignment="1">
      <alignment vertical="center" shrinkToFit="1"/>
    </xf>
    <xf numFmtId="3" fontId="13" fillId="2" borderId="6" xfId="0" applyNumberFormat="1" applyFont="1" applyFill="1" applyBorder="1" applyAlignment="1">
      <alignment vertical="center" wrapText="1"/>
    </xf>
    <xf numFmtId="0" fontId="13" fillId="2" borderId="6" xfId="0" applyNumberFormat="1" applyFont="1" applyFill="1" applyBorder="1" applyAlignment="1">
      <alignment horizontal="center" vertical="center" wrapText="1"/>
    </xf>
    <xf numFmtId="0" fontId="13" fillId="2" borderId="6" xfId="0" applyNumberFormat="1" applyFont="1" applyFill="1" applyBorder="1" applyAlignment="1">
      <alignment vertical="center" wrapText="1"/>
    </xf>
    <xf numFmtId="178" fontId="4" fillId="0" borderId="27" xfId="0" applyNumberFormat="1" applyFont="1" applyBorder="1" applyAlignment="1">
      <alignment vertical="center" shrinkToFit="1"/>
    </xf>
    <xf numFmtId="3" fontId="4" fillId="2" borderId="30" xfId="0" applyNumberFormat="1" applyFont="1" applyFill="1" applyBorder="1" applyAlignment="1">
      <alignment horizontal="center" vertical="center" wrapText="1"/>
    </xf>
    <xf numFmtId="0" fontId="13" fillId="0" borderId="31" xfId="0" applyNumberFormat="1" applyFont="1" applyBorder="1" applyAlignment="1">
      <alignment vertical="center" wrapText="1"/>
    </xf>
    <xf numFmtId="0" fontId="13" fillId="0" borderId="32" xfId="0" applyNumberFormat="1" applyFont="1" applyBorder="1" applyAlignment="1">
      <alignment vertical="center" wrapText="1"/>
    </xf>
    <xf numFmtId="3" fontId="4" fillId="0" borderId="33" xfId="0" applyNumberFormat="1" applyFont="1" applyBorder="1" applyAlignment="1">
      <alignment horizontal="center" vertical="center" shrinkToFit="1"/>
    </xf>
    <xf numFmtId="0" fontId="4" fillId="0" borderId="0" xfId="0" applyFont="1" applyBorder="1" applyAlignment="1">
      <alignment horizontal="right"/>
    </xf>
    <xf numFmtId="0" fontId="13" fillId="3" borderId="3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13" fillId="2" borderId="35" xfId="0" applyFont="1" applyFill="1" applyBorder="1" applyAlignment="1">
      <alignment horizontal="center" vertical="center"/>
    </xf>
    <xf numFmtId="178" fontId="4" fillId="2" borderId="30" xfId="0" applyNumberFormat="1" applyFont="1" applyFill="1" applyBorder="1" applyAlignment="1">
      <alignment vertical="center" shrinkToFit="1"/>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7" xfId="0" applyFont="1" applyFill="1" applyBorder="1" applyAlignment="1">
      <alignment horizontal="center" vertical="center"/>
    </xf>
    <xf numFmtId="0" fontId="0" fillId="4" borderId="37" xfId="0" applyFont="1" applyFill="1" applyBorder="1" applyAlignment="1">
      <alignment horizontal="center" vertical="center"/>
    </xf>
    <xf numFmtId="0" fontId="4" fillId="4" borderId="3" xfId="0" applyFont="1" applyFill="1" applyBorder="1" applyAlignment="1">
      <alignment horizontal="center" vertical="center" wrapText="1"/>
    </xf>
    <xf numFmtId="3" fontId="13" fillId="2" borderId="38" xfId="0" applyNumberFormat="1" applyFont="1" applyFill="1" applyBorder="1" applyAlignment="1">
      <alignment vertical="center" wrapText="1"/>
    </xf>
    <xf numFmtId="178" fontId="4" fillId="2" borderId="24" xfId="0" applyNumberFormat="1" applyFont="1" applyFill="1" applyBorder="1" applyAlignment="1">
      <alignment vertical="center" shrinkToFit="1"/>
    </xf>
    <xf numFmtId="0" fontId="4" fillId="4" borderId="2" xfId="0" applyFont="1" applyFill="1" applyBorder="1" applyAlignment="1">
      <alignment horizontal="center" vertical="center"/>
    </xf>
    <xf numFmtId="0" fontId="4" fillId="4" borderId="3" xfId="0" applyFont="1" applyFill="1" applyBorder="1" applyAlignment="1">
      <alignment horizontal="left" vertical="center"/>
    </xf>
    <xf numFmtId="0" fontId="4" fillId="4" borderId="3" xfId="0" applyFont="1" applyFill="1" applyBorder="1" applyAlignment="1">
      <alignment horizontal="center" vertical="center"/>
    </xf>
    <xf numFmtId="0" fontId="0" fillId="4" borderId="3" xfId="0" applyFont="1" applyFill="1" applyBorder="1" applyAlignment="1">
      <alignment horizontal="center" vertical="center"/>
    </xf>
    <xf numFmtId="177" fontId="4" fillId="2" borderId="26" xfId="0" applyNumberFormat="1" applyFont="1" applyFill="1" applyBorder="1" applyAlignment="1">
      <alignment horizontal="center" vertical="center"/>
    </xf>
    <xf numFmtId="0" fontId="4" fillId="2" borderId="24" xfId="0" applyNumberFormat="1" applyFont="1" applyFill="1" applyBorder="1" applyAlignment="1">
      <alignment vertical="center" wrapText="1"/>
    </xf>
    <xf numFmtId="0" fontId="4" fillId="2" borderId="39" xfId="0" applyNumberFormat="1" applyFont="1" applyFill="1" applyBorder="1" applyAlignment="1">
      <alignment vertical="center" wrapText="1"/>
    </xf>
    <xf numFmtId="0" fontId="4" fillId="2" borderId="39" xfId="0" applyFont="1" applyFill="1" applyBorder="1" applyAlignment="1">
      <alignment horizontal="center" vertical="center" wrapText="1"/>
    </xf>
    <xf numFmtId="0" fontId="4" fillId="0" borderId="32" xfId="0" applyFont="1" applyBorder="1" applyAlignment="1">
      <alignment horizontal="center" vertical="center"/>
    </xf>
    <xf numFmtId="0" fontId="4" fillId="4" borderId="12" xfId="0" applyFont="1" applyFill="1" applyBorder="1" applyAlignment="1">
      <alignment horizontal="center" vertical="center"/>
    </xf>
    <xf numFmtId="0" fontId="4" fillId="0" borderId="0" xfId="0" applyFont="1" applyBorder="1" applyAlignment="1">
      <alignment horizontal="center" vertical="center"/>
    </xf>
    <xf numFmtId="0" fontId="15" fillId="4" borderId="3" xfId="0" applyFont="1" applyFill="1" applyBorder="1" applyAlignment="1">
      <alignment horizontal="center" vertical="center" wrapText="1"/>
    </xf>
    <xf numFmtId="0" fontId="4" fillId="0" borderId="40" xfId="0" applyFont="1" applyBorder="1" applyAlignment="1">
      <alignment horizontal="center" vertical="center"/>
    </xf>
    <xf numFmtId="0" fontId="4" fillId="4" borderId="41" xfId="0" applyFont="1" applyFill="1" applyBorder="1" applyAlignment="1">
      <alignment horizontal="center" vertical="center"/>
    </xf>
    <xf numFmtId="0" fontId="4" fillId="0" borderId="32" xfId="0" applyFont="1" applyFill="1" applyBorder="1" applyAlignment="1">
      <alignment horizontal="center" vertical="center"/>
    </xf>
    <xf numFmtId="0" fontId="4" fillId="2" borderId="16" xfId="0" applyFont="1" applyFill="1" applyBorder="1" applyAlignment="1">
      <alignment vertical="center" wrapText="1"/>
    </xf>
    <xf numFmtId="0" fontId="4" fillId="4" borderId="42" xfId="0" applyFont="1" applyFill="1" applyBorder="1" applyAlignment="1">
      <alignment horizontal="center" vertical="center"/>
    </xf>
    <xf numFmtId="178" fontId="4" fillId="0" borderId="0" xfId="0" applyNumberFormat="1" applyFont="1" applyBorder="1" applyAlignment="1">
      <alignment vertical="center" shrinkToFit="1"/>
    </xf>
    <xf numFmtId="0" fontId="4" fillId="2" borderId="0" xfId="0" applyFont="1" applyFill="1" applyBorder="1" applyAlignment="1">
      <alignment horizontal="center" vertical="center"/>
    </xf>
    <xf numFmtId="178" fontId="4" fillId="2" borderId="0" xfId="0" applyNumberFormat="1" applyFont="1" applyFill="1" applyBorder="1" applyAlignment="1">
      <alignment horizontal="center" vertical="center" shrinkToFit="1"/>
    </xf>
    <xf numFmtId="3" fontId="4" fillId="2"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shrinkToFit="1"/>
    </xf>
    <xf numFmtId="177" fontId="4" fillId="0" borderId="0" xfId="0" applyNumberFormat="1" applyFont="1" applyBorder="1" applyAlignment="1">
      <alignment horizontal="left" vertical="center"/>
    </xf>
    <xf numFmtId="0" fontId="4" fillId="0" borderId="6" xfId="0" applyFont="1" applyBorder="1" applyAlignment="1">
      <alignment horizontal="center" vertical="center"/>
    </xf>
    <xf numFmtId="0" fontId="4" fillId="0" borderId="6" xfId="0" applyFont="1" applyFill="1" applyBorder="1" applyAlignment="1">
      <alignment horizontal="center" vertical="center"/>
    </xf>
    <xf numFmtId="0" fontId="4" fillId="0" borderId="13" xfId="0" applyFont="1" applyBorder="1" applyAlignment="1">
      <alignment horizontal="center" vertical="center"/>
    </xf>
    <xf numFmtId="0" fontId="10" fillId="5" borderId="7" xfId="0" applyFont="1" applyFill="1" applyBorder="1" applyAlignment="1">
      <alignment horizontal="right" vertical="center" wrapText="1"/>
    </xf>
    <xf numFmtId="0" fontId="10" fillId="5" borderId="1" xfId="0"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10" fillId="0" borderId="32" xfId="0" applyFont="1" applyBorder="1" applyAlignment="1">
      <alignment horizontal="center" vertical="center"/>
    </xf>
    <xf numFmtId="179" fontId="10" fillId="0" borderId="2" xfId="0" applyNumberFormat="1" applyFont="1" applyBorder="1" applyAlignment="1">
      <alignment horizontal="center" vertical="center"/>
    </xf>
    <xf numFmtId="0" fontId="10" fillId="0" borderId="6" xfId="0" applyNumberFormat="1" applyFont="1" applyBorder="1" applyAlignment="1">
      <alignment vertical="center" wrapText="1"/>
    </xf>
    <xf numFmtId="178" fontId="10" fillId="0" borderId="6" xfId="0" applyNumberFormat="1" applyFont="1" applyBorder="1" applyAlignment="1">
      <alignment vertical="center" shrinkToFit="1"/>
    </xf>
    <xf numFmtId="178" fontId="10" fillId="2" borderId="3" xfId="0" applyNumberFormat="1" applyFont="1" applyFill="1" applyBorder="1" applyAlignment="1">
      <alignment vertical="center" shrinkToFit="1"/>
    </xf>
    <xf numFmtId="178" fontId="10" fillId="2" borderId="6" xfId="0" applyNumberFormat="1" applyFont="1" applyFill="1" applyBorder="1" applyAlignment="1">
      <alignment vertical="center" shrinkToFit="1"/>
    </xf>
    <xf numFmtId="178" fontId="10" fillId="2" borderId="9" xfId="0" applyNumberFormat="1" applyFont="1" applyFill="1" applyBorder="1" applyAlignment="1">
      <alignment vertical="center" shrinkToFit="1"/>
    </xf>
    <xf numFmtId="0" fontId="10" fillId="2" borderId="6" xfId="0" applyNumberFormat="1" applyFont="1" applyFill="1" applyBorder="1" applyAlignment="1">
      <alignment horizontal="center" vertical="center" wrapText="1"/>
    </xf>
    <xf numFmtId="0" fontId="10" fillId="2" borderId="6" xfId="0" applyNumberFormat="1" applyFont="1" applyFill="1" applyBorder="1" applyAlignment="1">
      <alignment vertical="center" wrapText="1"/>
    </xf>
    <xf numFmtId="0" fontId="10" fillId="0" borderId="9" xfId="0" applyNumberFormat="1" applyFont="1" applyBorder="1" applyAlignment="1">
      <alignment vertical="center" wrapText="1"/>
    </xf>
    <xf numFmtId="0" fontId="10" fillId="0" borderId="6" xfId="0" applyFont="1" applyBorder="1" applyAlignment="1">
      <alignment horizontal="center" vertical="center" wrapText="1"/>
    </xf>
    <xf numFmtId="0" fontId="10" fillId="0" borderId="9" xfId="0" applyFont="1" applyBorder="1" applyAlignment="1">
      <alignment vertical="center" wrapText="1"/>
    </xf>
    <xf numFmtId="0" fontId="10" fillId="0" borderId="9" xfId="0" applyFont="1" applyBorder="1" applyAlignment="1">
      <alignment horizontal="center" vertical="center" wrapText="1"/>
    </xf>
    <xf numFmtId="0" fontId="10" fillId="4" borderId="3" xfId="0" applyNumberFormat="1" applyFont="1" applyFill="1" applyBorder="1" applyAlignment="1">
      <alignment vertical="center" wrapText="1"/>
    </xf>
    <xf numFmtId="178" fontId="10" fillId="4" borderId="3" xfId="0" applyNumberFormat="1" applyFont="1" applyFill="1" applyBorder="1" applyAlignment="1">
      <alignment vertical="center" shrinkToFit="1"/>
    </xf>
    <xf numFmtId="0" fontId="10" fillId="4" borderId="3"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12" xfId="0" applyFont="1" applyFill="1" applyBorder="1" applyAlignment="1">
      <alignment horizontal="center" vertical="center"/>
    </xf>
    <xf numFmtId="180" fontId="10" fillId="2" borderId="3" xfId="0" applyNumberFormat="1" applyFont="1" applyFill="1" applyBorder="1" applyAlignment="1">
      <alignment vertical="center" shrinkToFit="1"/>
    </xf>
    <xf numFmtId="178" fontId="10" fillId="0" borderId="13" xfId="0" applyNumberFormat="1" applyFont="1" applyBorder="1" applyAlignment="1">
      <alignment vertical="center" shrinkToFit="1"/>
    </xf>
    <xf numFmtId="178" fontId="10" fillId="2" borderId="44" xfId="0" applyNumberFormat="1" applyFont="1" applyFill="1" applyBorder="1" applyAlignment="1">
      <alignment vertical="center" shrinkToFit="1"/>
    </xf>
    <xf numFmtId="178" fontId="10" fillId="2" borderId="13" xfId="0" applyNumberFormat="1" applyFont="1" applyFill="1" applyBorder="1" applyAlignment="1">
      <alignment vertical="center" shrinkToFit="1"/>
    </xf>
    <xf numFmtId="178" fontId="10" fillId="0" borderId="19" xfId="0" applyNumberFormat="1" applyFont="1" applyBorder="1" applyAlignment="1">
      <alignment vertical="center" shrinkToFit="1"/>
    </xf>
    <xf numFmtId="178" fontId="10" fillId="2" borderId="19" xfId="0" applyNumberFormat="1" applyFont="1" applyFill="1" applyBorder="1" applyAlignment="1">
      <alignment vertical="center" shrinkToFit="1"/>
    </xf>
    <xf numFmtId="178" fontId="10" fillId="2" borderId="14" xfId="0" applyNumberFormat="1" applyFont="1" applyFill="1" applyBorder="1" applyAlignment="1">
      <alignment vertical="center" shrinkToFit="1"/>
    </xf>
    <xf numFmtId="178" fontId="10" fillId="0" borderId="20" xfId="0" applyNumberFormat="1" applyFont="1" applyBorder="1" applyAlignment="1">
      <alignment vertical="center" shrinkToFit="1"/>
    </xf>
    <xf numFmtId="178" fontId="10" fillId="2" borderId="47" xfId="0" applyNumberFormat="1" applyFont="1" applyFill="1" applyBorder="1" applyAlignment="1">
      <alignment vertical="center" shrinkToFit="1"/>
    </xf>
    <xf numFmtId="178" fontId="10" fillId="2" borderId="20" xfId="0" applyNumberFormat="1" applyFont="1" applyFill="1" applyBorder="1" applyAlignment="1">
      <alignment vertical="center" shrinkToFit="1"/>
    </xf>
    <xf numFmtId="178" fontId="10" fillId="2" borderId="15" xfId="0" applyNumberFormat="1" applyFont="1" applyFill="1" applyBorder="1" applyAlignment="1">
      <alignment vertical="center" shrinkToFit="1"/>
    </xf>
    <xf numFmtId="178" fontId="10" fillId="0" borderId="22" xfId="0" applyNumberFormat="1" applyFont="1" applyBorder="1" applyAlignment="1">
      <alignment vertical="center" shrinkToFit="1"/>
    </xf>
    <xf numFmtId="178" fontId="10" fillId="2" borderId="48" xfId="0" applyNumberFormat="1" applyFont="1" applyFill="1" applyBorder="1" applyAlignment="1">
      <alignment vertical="center" shrinkToFit="1"/>
    </xf>
    <xf numFmtId="178" fontId="10" fillId="2" borderId="22" xfId="0" applyNumberFormat="1" applyFont="1" applyFill="1" applyBorder="1" applyAlignment="1">
      <alignment vertical="center" shrinkToFit="1"/>
    </xf>
    <xf numFmtId="178" fontId="10" fillId="2" borderId="49" xfId="0" applyNumberFormat="1" applyFont="1" applyFill="1" applyBorder="1" applyAlignment="1">
      <alignment vertical="center" shrinkToFit="1"/>
    </xf>
    <xf numFmtId="178" fontId="10" fillId="2" borderId="34" xfId="0" applyNumberFormat="1" applyFont="1" applyFill="1" applyBorder="1" applyAlignment="1">
      <alignment vertical="center" shrinkToFit="1"/>
    </xf>
    <xf numFmtId="178" fontId="10" fillId="2" borderId="18" xfId="0" applyNumberFormat="1" applyFont="1" applyFill="1" applyBorder="1" applyAlignment="1">
      <alignment vertical="center" shrinkToFit="1"/>
    </xf>
    <xf numFmtId="178" fontId="10" fillId="2" borderId="8" xfId="0" applyNumberFormat="1" applyFont="1" applyFill="1" applyBorder="1" applyAlignment="1">
      <alignment vertical="center" shrinkToFit="1"/>
    </xf>
    <xf numFmtId="178" fontId="10" fillId="0" borderId="7" xfId="0" applyNumberFormat="1" applyFont="1" applyBorder="1" applyAlignment="1">
      <alignment vertical="center" shrinkToFit="1"/>
    </xf>
    <xf numFmtId="178" fontId="10" fillId="2" borderId="1" xfId="0" applyNumberFormat="1" applyFont="1" applyFill="1" applyBorder="1" applyAlignment="1">
      <alignment vertical="center" shrinkToFit="1"/>
    </xf>
    <xf numFmtId="178" fontId="10" fillId="2" borderId="7" xfId="0" applyNumberFormat="1" applyFont="1" applyFill="1" applyBorder="1" applyAlignment="1">
      <alignment vertical="center" shrinkToFit="1"/>
    </xf>
    <xf numFmtId="178" fontId="10" fillId="2" borderId="50" xfId="0" applyNumberFormat="1" applyFont="1" applyFill="1" applyBorder="1" applyAlignment="1">
      <alignment vertical="center" shrinkToFit="1"/>
    </xf>
    <xf numFmtId="177" fontId="10" fillId="0" borderId="2" xfId="0" applyNumberFormat="1" applyFont="1" applyBorder="1" applyAlignment="1">
      <alignment horizontal="center" vertical="center"/>
    </xf>
    <xf numFmtId="0" fontId="10" fillId="4" borderId="2" xfId="0" applyFont="1" applyFill="1" applyBorder="1" applyAlignment="1">
      <alignment horizontal="center" vertical="center"/>
    </xf>
    <xf numFmtId="0" fontId="15" fillId="4" borderId="3" xfId="0" applyFont="1" applyFill="1" applyBorder="1" applyAlignment="1">
      <alignment horizontal="center" vertical="center"/>
    </xf>
    <xf numFmtId="178" fontId="10" fillId="0" borderId="19" xfId="0" applyNumberFormat="1" applyFont="1" applyBorder="1" applyAlignment="1">
      <alignment horizontal="center" vertical="center"/>
    </xf>
    <xf numFmtId="0" fontId="10" fillId="2" borderId="14" xfId="0" applyFont="1" applyFill="1" applyBorder="1" applyAlignment="1">
      <alignment horizontal="center" vertical="center"/>
    </xf>
    <xf numFmtId="178" fontId="10" fillId="0" borderId="6" xfId="0" applyNumberFormat="1" applyFont="1" applyBorder="1" applyAlignment="1">
      <alignment horizontal="center" vertical="center"/>
    </xf>
    <xf numFmtId="0" fontId="10" fillId="2" borderId="9" xfId="0" applyFont="1" applyFill="1" applyBorder="1" applyAlignment="1">
      <alignment horizontal="center" vertical="center"/>
    </xf>
    <xf numFmtId="178" fontId="10" fillId="0" borderId="20" xfId="0" applyNumberFormat="1" applyFont="1" applyBorder="1" applyAlignment="1">
      <alignment horizontal="center" vertical="center"/>
    </xf>
    <xf numFmtId="0" fontId="10" fillId="2" borderId="15" xfId="0" applyFont="1" applyFill="1" applyBorder="1" applyAlignment="1">
      <alignment horizontal="center" vertical="center"/>
    </xf>
    <xf numFmtId="178" fontId="10" fillId="2" borderId="20" xfId="0" applyNumberFormat="1" applyFont="1" applyFill="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4" fillId="0" borderId="0" xfId="0" applyFont="1" applyFill="1" applyAlignment="1"/>
    <xf numFmtId="0" fontId="4" fillId="0" borderId="0" xfId="0" applyFont="1" applyFill="1" applyBorder="1" applyAlignment="1"/>
    <xf numFmtId="0" fontId="4" fillId="0" borderId="0" xfId="0" applyFont="1" applyFill="1"/>
    <xf numFmtId="0" fontId="10" fillId="4" borderId="3" xfId="0" applyFont="1" applyFill="1" applyBorder="1" applyAlignment="1">
      <alignment horizontal="left" vertical="top" wrapText="1"/>
    </xf>
    <xf numFmtId="3" fontId="4" fillId="2" borderId="6" xfId="0" applyNumberFormat="1" applyFont="1" applyFill="1" applyBorder="1" applyAlignment="1">
      <alignment horizontal="left" vertical="top" wrapText="1"/>
    </xf>
    <xf numFmtId="3" fontId="4" fillId="2" borderId="24" xfId="0" applyNumberFormat="1" applyFont="1" applyFill="1" applyBorder="1" applyAlignment="1">
      <alignment horizontal="left" vertical="top" wrapText="1"/>
    </xf>
    <xf numFmtId="0" fontId="4" fillId="4" borderId="3" xfId="0" applyFont="1" applyFill="1" applyBorder="1" applyAlignment="1">
      <alignment horizontal="left" vertical="top" wrapText="1"/>
    </xf>
    <xf numFmtId="3" fontId="4" fillId="2" borderId="13" xfId="0" applyNumberFormat="1" applyFont="1" applyFill="1" applyBorder="1" applyAlignment="1">
      <alignment horizontal="left" vertical="top" wrapText="1"/>
    </xf>
    <xf numFmtId="177" fontId="4" fillId="0" borderId="0" xfId="0" applyNumberFormat="1" applyFont="1" applyFill="1" applyBorder="1" applyAlignment="1">
      <alignment horizontal="left" vertical="center"/>
    </xf>
    <xf numFmtId="177" fontId="13" fillId="0" borderId="0" xfId="0" applyNumberFormat="1" applyFont="1" applyFill="1" applyBorder="1" applyAlignment="1">
      <alignment horizontal="center" vertical="center"/>
    </xf>
    <xf numFmtId="178" fontId="4" fillId="0" borderId="0" xfId="0" applyNumberFormat="1" applyFont="1" applyFill="1" applyBorder="1" applyAlignment="1">
      <alignment vertical="center" shrinkToFit="1"/>
    </xf>
    <xf numFmtId="0" fontId="13"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3" fontId="4"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shrinkToFit="1"/>
    </xf>
    <xf numFmtId="177" fontId="4" fillId="0" borderId="0" xfId="0" applyNumberFormat="1" applyFont="1" applyFill="1" applyBorder="1" applyAlignment="1"/>
    <xf numFmtId="177" fontId="4" fillId="0" borderId="0" xfId="0" applyNumberFormat="1" applyFont="1" applyFill="1" applyBorder="1" applyAlignment="1">
      <alignment horizontal="left"/>
    </xf>
    <xf numFmtId="3" fontId="4" fillId="0" borderId="0" xfId="0" applyNumberFormat="1" applyFont="1" applyFill="1" applyBorder="1" applyAlignment="1">
      <alignment vertical="center" shrinkToFit="1"/>
    </xf>
    <xf numFmtId="0" fontId="4" fillId="0" borderId="0" xfId="0" applyFont="1" applyFill="1" applyBorder="1" applyAlignment="1">
      <alignment vertical="center"/>
    </xf>
    <xf numFmtId="0" fontId="0" fillId="0" borderId="0" xfId="0" applyBorder="1" applyAlignment="1"/>
    <xf numFmtId="0" fontId="15" fillId="5" borderId="7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4" fillId="0" borderId="1" xfId="0" applyFont="1" applyBorder="1" applyAlignment="1"/>
    <xf numFmtId="0" fontId="4" fillId="0" borderId="9" xfId="0" applyFont="1" applyBorder="1" applyAlignment="1">
      <alignment horizontal="center" vertical="center"/>
    </xf>
    <xf numFmtId="0" fontId="4" fillId="0" borderId="9" xfId="0" applyFont="1" applyFill="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17" xfId="0" applyFont="1" applyBorder="1" applyAlignment="1">
      <alignment horizontal="center" vertical="center"/>
    </xf>
    <xf numFmtId="0" fontId="4" fillId="0" borderId="9" xfId="0" applyFont="1" applyFill="1" applyBorder="1" applyAlignment="1">
      <alignment vertical="center" wrapText="1"/>
    </xf>
    <xf numFmtId="0" fontId="4" fillId="0" borderId="25" xfId="0" applyFont="1" applyFill="1" applyBorder="1" applyAlignment="1">
      <alignment vertical="center" wrapText="1"/>
    </xf>
    <xf numFmtId="0" fontId="4" fillId="0" borderId="25"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0" xfId="0" applyNumberFormat="1" applyFont="1" applyFill="1" applyBorder="1" applyAlignment="1" applyProtection="1">
      <alignment vertical="center" wrapText="1"/>
      <protection locked="0"/>
    </xf>
    <xf numFmtId="0" fontId="10" fillId="0" borderId="24" xfId="0" applyFont="1" applyFill="1" applyBorder="1" applyAlignment="1">
      <alignment vertical="center" wrapText="1"/>
    </xf>
    <xf numFmtId="0" fontId="4" fillId="0" borderId="0" xfId="0" applyFont="1" applyAlignment="1">
      <alignment vertical="center"/>
    </xf>
    <xf numFmtId="177" fontId="18" fillId="0" borderId="0" xfId="0" applyNumberFormat="1" applyFont="1" applyFill="1" applyBorder="1" applyAlignment="1" applyProtection="1">
      <alignment vertical="center" wrapText="1"/>
      <protection locked="0"/>
    </xf>
    <xf numFmtId="0" fontId="6" fillId="0" borderId="1" xfId="0" applyFont="1" applyBorder="1" applyAlignment="1">
      <alignment vertical="center"/>
    </xf>
    <xf numFmtId="0" fontId="19" fillId="2" borderId="9" xfId="0" applyNumberFormat="1" applyFont="1" applyFill="1" applyBorder="1" applyAlignment="1">
      <alignment vertical="center" wrapText="1"/>
    </xf>
    <xf numFmtId="0" fontId="0" fillId="0" borderId="66" xfId="0"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49" fontId="10" fillId="4" borderId="2" xfId="0" applyNumberFormat="1" applyFont="1" applyFill="1" applyBorder="1" applyAlignment="1">
      <alignment horizontal="center" vertical="center"/>
    </xf>
    <xf numFmtId="49" fontId="10" fillId="0" borderId="2" xfId="0" applyNumberFormat="1" applyFont="1" applyBorder="1" applyAlignment="1">
      <alignment horizontal="center" vertical="center"/>
    </xf>
    <xf numFmtId="0" fontId="4" fillId="0" borderId="1" xfId="0" applyFont="1" applyBorder="1" applyAlignment="1">
      <alignment horizontal="right"/>
    </xf>
    <xf numFmtId="177" fontId="10" fillId="0" borderId="23" xfId="0" applyNumberFormat="1" applyFont="1" applyBorder="1" applyAlignment="1">
      <alignment horizontal="center" vertical="center"/>
    </xf>
    <xf numFmtId="177" fontId="10" fillId="0" borderId="11" xfId="0" applyNumberFormat="1" applyFont="1" applyBorder="1" applyAlignment="1">
      <alignment horizontal="center" vertical="center"/>
    </xf>
    <xf numFmtId="177" fontId="10" fillId="0" borderId="45" xfId="0" applyNumberFormat="1" applyFont="1" applyBorder="1" applyAlignment="1">
      <alignment horizontal="center" vertical="center"/>
    </xf>
    <xf numFmtId="177" fontId="10" fillId="0" borderId="46" xfId="0" applyNumberFormat="1" applyFont="1" applyBorder="1" applyAlignment="1">
      <alignment horizontal="center" vertical="center"/>
    </xf>
    <xf numFmtId="0" fontId="8" fillId="0" borderId="0" xfId="0" applyFont="1" applyBorder="1" applyAlignment="1">
      <alignment horizontal="center"/>
    </xf>
    <xf numFmtId="0" fontId="10" fillId="5" borderId="3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5" fillId="5" borderId="71" xfId="0" applyFont="1" applyFill="1" applyBorder="1" applyAlignment="1">
      <alignment horizontal="center" vertical="center" wrapText="1"/>
    </xf>
    <xf numFmtId="0" fontId="0" fillId="0" borderId="0" xfId="0" applyFont="1" applyBorder="1" applyAlignment="1"/>
    <xf numFmtId="177" fontId="4" fillId="0" borderId="0" xfId="0" applyNumberFormat="1" applyFont="1" applyBorder="1" applyAlignment="1">
      <alignment horizontal="center" vertical="center"/>
    </xf>
    <xf numFmtId="38" fontId="10" fillId="0" borderId="6" xfId="2" applyFont="1" applyFill="1" applyBorder="1" applyAlignment="1">
      <alignment horizontal="right" vertical="center" wrapText="1"/>
    </xf>
    <xf numFmtId="0" fontId="10" fillId="0" borderId="6" xfId="0" applyFont="1" applyFill="1" applyBorder="1" applyAlignment="1">
      <alignment horizontal="center" vertical="center" wrapText="1"/>
    </xf>
    <xf numFmtId="49" fontId="10" fillId="0" borderId="6" xfId="0" applyNumberFormat="1" applyFont="1" applyFill="1" applyBorder="1" applyAlignment="1">
      <alignment horizontal="center" vertical="center"/>
    </xf>
    <xf numFmtId="0" fontId="10" fillId="4" borderId="3" xfId="0" applyNumberFormat="1" applyFont="1" applyFill="1" applyBorder="1" applyAlignment="1">
      <alignment vertical="center"/>
    </xf>
    <xf numFmtId="38" fontId="10" fillId="0" borderId="6" xfId="0" applyNumberFormat="1" applyFont="1" applyBorder="1" applyAlignment="1">
      <alignment vertical="center" shrinkToFit="1"/>
    </xf>
    <xf numFmtId="0" fontId="10" fillId="0" borderId="6" xfId="0" applyFont="1" applyFill="1" applyBorder="1" applyAlignment="1">
      <alignment vertical="center" wrapText="1"/>
    </xf>
    <xf numFmtId="38" fontId="10" fillId="0" borderId="6" xfId="0" applyNumberFormat="1" applyFont="1" applyFill="1" applyBorder="1" applyAlignment="1">
      <alignment vertical="center" shrinkToFit="1"/>
    </xf>
    <xf numFmtId="0" fontId="10" fillId="0" borderId="39" xfId="0" applyFont="1" applyBorder="1" applyAlignment="1">
      <alignment vertical="center" wrapText="1"/>
    </xf>
    <xf numFmtId="0" fontId="10" fillId="0" borderId="49" xfId="0" applyFont="1" applyBorder="1" applyAlignment="1">
      <alignment vertical="center" wrapText="1"/>
    </xf>
    <xf numFmtId="0" fontId="10" fillId="0" borderId="16" xfId="0" applyFont="1" applyBorder="1" applyAlignment="1">
      <alignment vertical="center" wrapText="1"/>
    </xf>
    <xf numFmtId="0" fontId="10" fillId="0" borderId="24" xfId="0" applyFont="1" applyFill="1" applyBorder="1" applyAlignment="1">
      <alignment horizontal="center" vertical="center" wrapText="1"/>
    </xf>
    <xf numFmtId="0" fontId="4" fillId="0" borderId="3" xfId="0" applyFont="1" applyBorder="1" applyAlignment="1">
      <alignment vertical="center" wrapText="1"/>
    </xf>
    <xf numFmtId="0" fontId="4" fillId="2" borderId="9" xfId="0" applyFont="1" applyFill="1" applyBorder="1" applyAlignment="1">
      <alignment vertical="center" wrapText="1"/>
    </xf>
    <xf numFmtId="178" fontId="10" fillId="0" borderId="6" xfId="0" applyNumberFormat="1" applyFont="1" applyBorder="1" applyAlignment="1">
      <alignment vertical="center" shrinkToFit="1"/>
    </xf>
    <xf numFmtId="178" fontId="10" fillId="0" borderId="19" xfId="0" applyNumberFormat="1" applyFont="1" applyBorder="1" applyAlignment="1">
      <alignment vertical="center" shrinkToFit="1"/>
    </xf>
    <xf numFmtId="178" fontId="10" fillId="0" borderId="22" xfId="0" applyNumberFormat="1" applyFont="1" applyBorder="1" applyAlignment="1">
      <alignment vertical="center" shrinkToFit="1"/>
    </xf>
    <xf numFmtId="178" fontId="10" fillId="0" borderId="19" xfId="0" applyNumberFormat="1" applyFont="1" applyBorder="1" applyAlignment="1">
      <alignment horizontal="center" vertical="center"/>
    </xf>
    <xf numFmtId="178" fontId="10" fillId="0" borderId="6" xfId="0" applyNumberFormat="1" applyFont="1" applyBorder="1" applyAlignment="1">
      <alignment horizontal="center" vertical="center"/>
    </xf>
    <xf numFmtId="0" fontId="4" fillId="0" borderId="3" xfId="0" applyFont="1" applyFill="1" applyBorder="1" applyAlignment="1">
      <alignment vertical="center" wrapText="1"/>
    </xf>
    <xf numFmtId="0" fontId="10" fillId="0" borderId="9" xfId="0" applyFont="1" applyBorder="1" applyAlignment="1">
      <alignment horizontal="left" vertical="top" wrapText="1"/>
    </xf>
    <xf numFmtId="0" fontId="10" fillId="4" borderId="3" xfId="0" applyFont="1" applyFill="1" applyBorder="1" applyAlignment="1">
      <alignment vertical="center"/>
    </xf>
    <xf numFmtId="178" fontId="10" fillId="2" borderId="6" xfId="0" applyNumberFormat="1" applyFont="1" applyFill="1" applyBorder="1" applyAlignment="1">
      <alignment vertical="center" wrapText="1" shrinkToFit="1"/>
    </xf>
    <xf numFmtId="0" fontId="10" fillId="0" borderId="6" xfId="0" applyNumberFormat="1" applyFont="1" applyFill="1" applyBorder="1" applyAlignment="1">
      <alignment horizontal="center" vertical="center" wrapText="1"/>
    </xf>
    <xf numFmtId="49" fontId="10" fillId="2" borderId="6" xfId="0" applyNumberFormat="1" applyFont="1" applyFill="1" applyBorder="1" applyAlignment="1">
      <alignment vertical="center" wrapText="1" shrinkToFit="1"/>
    </xf>
    <xf numFmtId="178" fontId="10" fillId="0" borderId="6" xfId="0" applyNumberFormat="1" applyFont="1" applyFill="1" applyBorder="1" applyAlignment="1">
      <alignment vertical="center" shrinkToFit="1"/>
    </xf>
    <xf numFmtId="179" fontId="10" fillId="0" borderId="6" xfId="0" applyNumberFormat="1" applyFont="1" applyBorder="1" applyAlignment="1">
      <alignment horizontal="left" vertical="center" wrapText="1"/>
    </xf>
    <xf numFmtId="178" fontId="10" fillId="0" borderId="3" xfId="0" applyNumberFormat="1" applyFont="1" applyFill="1" applyBorder="1" applyAlignment="1">
      <alignment vertical="center" shrinkToFit="1"/>
    </xf>
    <xf numFmtId="3" fontId="10" fillId="2" borderId="6" xfId="0" applyNumberFormat="1" applyFont="1" applyFill="1" applyBorder="1" applyAlignment="1">
      <alignment horizontal="left" vertical="center" wrapText="1"/>
    </xf>
    <xf numFmtId="38" fontId="10" fillId="0" borderId="6" xfId="2" applyFont="1" applyBorder="1" applyAlignment="1">
      <alignment horizontal="right" vertical="center" wrapText="1"/>
    </xf>
    <xf numFmtId="0" fontId="10" fillId="2" borderId="6" xfId="0" applyFont="1" applyFill="1" applyBorder="1" applyAlignment="1">
      <alignment horizontal="center" vertical="center" wrapText="1"/>
    </xf>
    <xf numFmtId="0" fontId="10" fillId="2" borderId="6" xfId="0" applyFont="1" applyFill="1" applyBorder="1" applyAlignment="1">
      <alignment vertical="center" wrapText="1"/>
    </xf>
    <xf numFmtId="0" fontId="4" fillId="0" borderId="9" xfId="0" applyFont="1" applyBorder="1" applyAlignment="1">
      <alignment vertical="center" wrapText="1"/>
    </xf>
    <xf numFmtId="177" fontId="0" fillId="0" borderId="3" xfId="0" applyNumberFormat="1" applyBorder="1" applyAlignment="1" applyProtection="1">
      <alignment vertical="center" wrapText="1"/>
      <protection locked="0"/>
    </xf>
    <xf numFmtId="181" fontId="0" fillId="0" borderId="10" xfId="0" applyNumberFormat="1" applyBorder="1" applyAlignment="1" applyProtection="1">
      <alignment vertical="center" wrapText="1"/>
      <protection locked="0"/>
    </xf>
    <xf numFmtId="49" fontId="10" fillId="0" borderId="6" xfId="0" applyNumberFormat="1" applyFont="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3" fontId="10" fillId="0" borderId="63" xfId="0" applyNumberFormat="1" applyFont="1" applyBorder="1" applyAlignment="1">
      <alignment horizontal="center" vertical="center" shrinkToFit="1"/>
    </xf>
    <xf numFmtId="3" fontId="10" fillId="0" borderId="64" xfId="0" applyNumberFormat="1" applyFont="1" applyBorder="1" applyAlignment="1">
      <alignment horizontal="center" vertical="center" shrinkToFit="1"/>
    </xf>
    <xf numFmtId="3" fontId="10" fillId="0" borderId="65" xfId="0" applyNumberFormat="1" applyFont="1" applyBorder="1" applyAlignment="1">
      <alignment horizontal="center" vertical="center" shrinkToFit="1"/>
    </xf>
    <xf numFmtId="0" fontId="15" fillId="0" borderId="79" xfId="0" applyFont="1" applyBorder="1" applyAlignment="1"/>
    <xf numFmtId="0" fontId="15" fillId="0" borderId="69" xfId="0" applyFont="1" applyBorder="1" applyAlignment="1"/>
    <xf numFmtId="0" fontId="15" fillId="0" borderId="80" xfId="0" applyFont="1" applyBorder="1" applyAlignment="1"/>
    <xf numFmtId="177" fontId="10" fillId="0" borderId="77" xfId="0" applyNumberFormat="1" applyFont="1" applyBorder="1" applyAlignment="1">
      <alignment horizontal="center" vertical="center"/>
    </xf>
    <xf numFmtId="177" fontId="10" fillId="0" borderId="45" xfId="0" applyNumberFormat="1" applyFont="1" applyBorder="1" applyAlignment="1">
      <alignment horizontal="center" vertical="center"/>
    </xf>
    <xf numFmtId="177" fontId="10" fillId="0" borderId="21" xfId="0" applyNumberFormat="1" applyFont="1" applyBorder="1" applyAlignment="1">
      <alignment horizontal="center" vertical="center"/>
    </xf>
    <xf numFmtId="177" fontId="10" fillId="0" borderId="23" xfId="0" applyNumberFormat="1" applyFont="1" applyBorder="1" applyAlignment="1">
      <alignment horizontal="center" vertical="center"/>
    </xf>
    <xf numFmtId="177" fontId="10" fillId="0" borderId="73" xfId="0" applyNumberFormat="1" applyFont="1" applyBorder="1" applyAlignment="1">
      <alignment horizontal="center" vertical="center"/>
    </xf>
    <xf numFmtId="177" fontId="10" fillId="0" borderId="46" xfId="0" applyNumberFormat="1" applyFont="1" applyBorder="1" applyAlignment="1">
      <alignment horizontal="center" vertical="center"/>
    </xf>
    <xf numFmtId="0" fontId="10" fillId="2" borderId="14" xfId="0" applyNumberFormat="1" applyFont="1" applyFill="1" applyBorder="1" applyAlignment="1">
      <alignment horizontal="center" vertical="center"/>
    </xf>
    <xf numFmtId="0" fontId="10" fillId="2" borderId="78" xfId="0" applyNumberFormat="1" applyFont="1" applyFill="1" applyBorder="1" applyAlignment="1">
      <alignment horizontal="center" vertical="center"/>
    </xf>
    <xf numFmtId="178" fontId="10" fillId="2" borderId="63" xfId="0" applyNumberFormat="1" applyFont="1" applyFill="1" applyBorder="1" applyAlignment="1">
      <alignment horizontal="center" vertical="center" shrinkToFit="1"/>
    </xf>
    <xf numFmtId="178" fontId="10" fillId="2" borderId="64" xfId="0" applyNumberFormat="1" applyFont="1" applyFill="1" applyBorder="1" applyAlignment="1">
      <alignment horizontal="center" vertical="center" shrinkToFit="1"/>
    </xf>
    <xf numFmtId="178" fontId="10" fillId="2" borderId="65" xfId="0" applyNumberFormat="1" applyFont="1" applyFill="1" applyBorder="1" applyAlignment="1">
      <alignment horizontal="center" vertical="center" shrinkToFit="1"/>
    </xf>
    <xf numFmtId="3" fontId="10" fillId="2" borderId="63" xfId="0" applyNumberFormat="1" applyFont="1" applyFill="1" applyBorder="1" applyAlignment="1">
      <alignment horizontal="center" vertical="center" wrapText="1"/>
    </xf>
    <xf numFmtId="3" fontId="10" fillId="2" borderId="64" xfId="0" applyNumberFormat="1" applyFont="1" applyFill="1" applyBorder="1" applyAlignment="1">
      <alignment horizontal="center" vertical="center" wrapText="1"/>
    </xf>
    <xf numFmtId="3" fontId="10" fillId="2" borderId="65" xfId="0" applyNumberFormat="1" applyFont="1"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0"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68" xfId="0" applyFont="1" applyBorder="1" applyAlignment="1"/>
    <xf numFmtId="0" fontId="15" fillId="0" borderId="70" xfId="0" applyFont="1" applyBorder="1" applyAlignment="1"/>
    <xf numFmtId="0" fontId="10" fillId="2" borderId="9" xfId="0" applyNumberFormat="1" applyFont="1" applyFill="1" applyBorder="1" applyAlignment="1">
      <alignment horizontal="center" vertical="center"/>
    </xf>
    <xf numFmtId="0" fontId="10" fillId="2" borderId="10" xfId="0" applyNumberFormat="1" applyFont="1" applyFill="1" applyBorder="1" applyAlignment="1">
      <alignment horizontal="center" vertical="center"/>
    </xf>
    <xf numFmtId="0" fontId="10" fillId="2" borderId="15" xfId="0" applyNumberFormat="1" applyFont="1" applyFill="1" applyBorder="1" applyAlignment="1">
      <alignment horizontal="center" vertical="center"/>
    </xf>
    <xf numFmtId="0" fontId="10" fillId="2" borderId="71" xfId="0" applyNumberFormat="1" applyFont="1" applyFill="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61" xfId="0" applyFont="1" applyBorder="1" applyAlignment="1">
      <alignment horizontal="center" vertical="center"/>
    </xf>
    <xf numFmtId="0" fontId="10" fillId="0" borderId="67" xfId="0" applyFont="1" applyBorder="1" applyAlignment="1">
      <alignment horizontal="center" vertical="center"/>
    </xf>
    <xf numFmtId="3" fontId="10" fillId="2" borderId="75" xfId="0" applyNumberFormat="1" applyFont="1" applyFill="1" applyBorder="1" applyAlignment="1">
      <alignment horizontal="center" vertical="center" wrapText="1"/>
    </xf>
    <xf numFmtId="3" fontId="10" fillId="2" borderId="76" xfId="0" applyNumberFormat="1" applyFont="1" applyFill="1" applyBorder="1" applyAlignment="1">
      <alignment horizontal="center" vertical="center" wrapText="1"/>
    </xf>
    <xf numFmtId="0" fontId="0" fillId="0" borderId="118" xfId="0" applyBorder="1" applyAlignment="1">
      <alignment horizontal="center" vertical="center"/>
    </xf>
    <xf numFmtId="0" fontId="0" fillId="0" borderId="115" xfId="0" applyBorder="1" applyAlignment="1">
      <alignment horizontal="center" vertical="center"/>
    </xf>
    <xf numFmtId="0" fontId="0" fillId="0" borderId="119" xfId="0" applyBorder="1" applyAlignment="1">
      <alignment horizontal="center" vertical="center"/>
    </xf>
    <xf numFmtId="0" fontId="0" fillId="0" borderId="116" xfId="0" applyBorder="1" applyAlignment="1">
      <alignment horizontal="center" vertical="center"/>
    </xf>
    <xf numFmtId="0" fontId="0" fillId="0" borderId="120" xfId="0" applyBorder="1" applyAlignment="1">
      <alignment horizontal="center" vertical="center"/>
    </xf>
    <xf numFmtId="0" fontId="0" fillId="0" borderId="117" xfId="0" applyBorder="1" applyAlignment="1">
      <alignment horizontal="center" vertical="center"/>
    </xf>
    <xf numFmtId="0" fontId="10" fillId="0" borderId="60" xfId="0" applyFont="1" applyBorder="1" applyAlignment="1">
      <alignment horizontal="center" vertical="center"/>
    </xf>
    <xf numFmtId="0" fontId="0" fillId="0" borderId="121" xfId="0" applyBorder="1" applyAlignment="1">
      <alignment horizontal="center" vertical="center"/>
    </xf>
    <xf numFmtId="0" fontId="0" fillId="0" borderId="123" xfId="0" applyBorder="1" applyAlignment="1">
      <alignment horizontal="center" vertical="center"/>
    </xf>
    <xf numFmtId="0" fontId="10" fillId="0" borderId="62" xfId="0" applyFont="1" applyBorder="1" applyAlignment="1">
      <alignment horizontal="center" vertical="center"/>
    </xf>
    <xf numFmtId="0" fontId="0" fillId="0" borderId="122" xfId="0" applyBorder="1" applyAlignment="1">
      <alignment horizontal="center" vertical="center"/>
    </xf>
    <xf numFmtId="0" fontId="0" fillId="0" borderId="12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0" fillId="0" borderId="75" xfId="0" applyFont="1" applyBorder="1" applyAlignment="1">
      <alignment horizontal="center" vertical="center"/>
    </xf>
    <xf numFmtId="0" fontId="15" fillId="0" borderId="76" xfId="0" applyFont="1" applyBorder="1" applyAlignment="1">
      <alignment horizontal="center" vertical="center"/>
    </xf>
    <xf numFmtId="0" fontId="10" fillId="0" borderId="76" xfId="0" applyFont="1" applyBorder="1" applyAlignment="1">
      <alignment horizontal="center" vertical="center"/>
    </xf>
    <xf numFmtId="0" fontId="10" fillId="5" borderId="3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7" xfId="0"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81" xfId="0" applyNumberFormat="1" applyFont="1" applyFill="1" applyBorder="1" applyAlignment="1">
      <alignment horizontal="center" vertical="center"/>
    </xf>
    <xf numFmtId="3" fontId="10" fillId="0" borderId="75" xfId="0" applyNumberFormat="1" applyFont="1" applyBorder="1" applyAlignment="1">
      <alignment horizontal="center" vertical="center" shrinkToFit="1"/>
    </xf>
    <xf numFmtId="3" fontId="10" fillId="0" borderId="76" xfId="0" applyNumberFormat="1" applyFont="1" applyBorder="1" applyAlignment="1">
      <alignment horizontal="center" vertical="center" shrinkToFit="1"/>
    </xf>
    <xf numFmtId="177" fontId="10" fillId="0" borderId="4" xfId="0" applyNumberFormat="1" applyFont="1" applyBorder="1" applyAlignment="1">
      <alignment horizontal="center" vertical="center"/>
    </xf>
    <xf numFmtId="177" fontId="10" fillId="0" borderId="11" xfId="0" applyNumberFormat="1" applyFont="1" applyBorder="1" applyAlignment="1">
      <alignment horizontal="center" vertical="center"/>
    </xf>
    <xf numFmtId="0" fontId="10" fillId="2" borderId="43" xfId="0" applyNumberFormat="1" applyFont="1" applyFill="1" applyBorder="1" applyAlignment="1">
      <alignment horizontal="center" vertical="center"/>
    </xf>
    <xf numFmtId="0" fontId="10" fillId="2" borderId="56" xfId="0" applyNumberFormat="1" applyFont="1" applyFill="1" applyBorder="1" applyAlignment="1">
      <alignment horizontal="center" vertical="center"/>
    </xf>
    <xf numFmtId="178" fontId="10" fillId="2" borderId="75" xfId="0" applyNumberFormat="1" applyFont="1" applyFill="1" applyBorder="1" applyAlignment="1">
      <alignment horizontal="center" vertical="center" shrinkToFit="1"/>
    </xf>
    <xf numFmtId="178" fontId="10" fillId="2" borderId="76" xfId="0" applyNumberFormat="1" applyFont="1" applyFill="1" applyBorder="1" applyAlignment="1">
      <alignment horizontal="center" vertical="center" shrinkToFit="1"/>
    </xf>
    <xf numFmtId="0" fontId="15" fillId="6" borderId="3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0" fillId="5" borderId="2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5" fillId="0" borderId="37"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5" borderId="34" xfId="0" applyFont="1" applyFill="1" applyBorder="1" applyAlignment="1">
      <alignment horizontal="center" vertical="center"/>
    </xf>
    <xf numFmtId="0" fontId="15" fillId="0" borderId="5" xfId="0" applyFont="1" applyBorder="1" applyAlignment="1">
      <alignment vertical="center"/>
    </xf>
    <xf numFmtId="0" fontId="15" fillId="0" borderId="7" xfId="0" applyFont="1" applyBorder="1" applyAlignment="1">
      <alignment vertical="center"/>
    </xf>
    <xf numFmtId="0" fontId="10" fillId="5" borderId="57" xfId="0" applyFont="1" applyFill="1" applyBorder="1" applyAlignment="1">
      <alignment horizontal="center" vertical="center" wrapText="1"/>
    </xf>
    <xf numFmtId="0" fontId="15" fillId="0" borderId="31" xfId="0" applyFont="1" applyBorder="1" applyAlignment="1">
      <alignment horizontal="center" vertical="center" wrapText="1"/>
    </xf>
    <xf numFmtId="0" fontId="15" fillId="0" borderId="58" xfId="0" applyFont="1" applyBorder="1" applyAlignment="1">
      <alignment horizontal="center" vertical="center" wrapText="1"/>
    </xf>
    <xf numFmtId="0" fontId="10" fillId="5" borderId="39" xfId="0" applyFont="1" applyFill="1" applyBorder="1" applyAlignment="1">
      <alignment horizontal="center" vertical="center" wrapText="1"/>
    </xf>
    <xf numFmtId="0" fontId="10" fillId="5" borderId="59"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47" xfId="0" applyFont="1" applyFill="1" applyBorder="1" applyAlignment="1">
      <alignment horizontal="center" vertical="center" wrapText="1"/>
    </xf>
    <xf numFmtId="0" fontId="15" fillId="5" borderId="71" xfId="0" applyFont="1" applyFill="1" applyBorder="1" applyAlignment="1">
      <alignment horizontal="center" vertical="center" wrapText="1"/>
    </xf>
    <xf numFmtId="0" fontId="8" fillId="0" borderId="0" xfId="0" applyFont="1" applyBorder="1" applyAlignment="1">
      <alignment horizontal="center"/>
    </xf>
    <xf numFmtId="0" fontId="4" fillId="0" borderId="1" xfId="0" applyFont="1" applyBorder="1" applyAlignment="1">
      <alignment horizontal="right"/>
    </xf>
    <xf numFmtId="0" fontId="0" fillId="0" borderId="1" xfId="0" applyBorder="1" applyAlignment="1">
      <alignment horizontal="right"/>
    </xf>
    <xf numFmtId="0" fontId="10" fillId="5" borderId="72" xfId="0" applyFont="1" applyFill="1" applyBorder="1" applyAlignment="1">
      <alignment horizontal="center" vertical="center" wrapText="1"/>
    </xf>
    <xf numFmtId="0" fontId="10" fillId="5" borderId="21" xfId="0" applyFont="1" applyFill="1" applyBorder="1" applyAlignment="1">
      <alignment horizontal="center" vertical="center"/>
    </xf>
    <xf numFmtId="0" fontId="10" fillId="5" borderId="73" xfId="0" applyFont="1" applyFill="1" applyBorder="1" applyAlignment="1">
      <alignment horizontal="center" vertical="center"/>
    </xf>
    <xf numFmtId="0" fontId="10" fillId="5" borderId="74"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5" fillId="5" borderId="74" xfId="0" applyFont="1" applyFill="1" applyBorder="1" applyAlignment="1">
      <alignment horizontal="center" vertical="center" wrapText="1"/>
    </xf>
    <xf numFmtId="0" fontId="15" fillId="5" borderId="41" xfId="0" applyFont="1" applyFill="1" applyBorder="1" applyAlignment="1">
      <alignment horizontal="center" vertical="center" wrapText="1"/>
    </xf>
    <xf numFmtId="0" fontId="15" fillId="5" borderId="83"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5" borderId="49"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15" fillId="5" borderId="125" xfId="0" applyFont="1" applyFill="1" applyBorder="1" applyAlignment="1">
      <alignment horizontal="center" vertical="center" wrapText="1"/>
    </xf>
    <xf numFmtId="0" fontId="0" fillId="0" borderId="0" xfId="0" applyFont="1" applyBorder="1" applyAlignment="1"/>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82" xfId="0" applyFont="1" applyBorder="1" applyAlignment="1">
      <alignment horizontal="center" vertical="center"/>
    </xf>
    <xf numFmtId="0" fontId="4" fillId="5" borderId="74" xfId="0" applyFont="1" applyFill="1" applyBorder="1" applyAlignment="1">
      <alignment horizontal="center" vertical="center"/>
    </xf>
    <xf numFmtId="0" fontId="0" fillId="0" borderId="16" xfId="0" applyBorder="1" applyAlignment="1">
      <alignment vertical="center"/>
    </xf>
    <xf numFmtId="0" fontId="0" fillId="0" borderId="50" xfId="0" applyBorder="1" applyAlignment="1">
      <alignment vertical="center"/>
    </xf>
    <xf numFmtId="0" fontId="0" fillId="0" borderId="0" xfId="0" applyBorder="1" applyAlignment="1"/>
    <xf numFmtId="0" fontId="0" fillId="0" borderId="41" xfId="0" applyBorder="1" applyAlignment="1"/>
    <xf numFmtId="177" fontId="4" fillId="2" borderId="77" xfId="0" applyNumberFormat="1" applyFont="1" applyFill="1" applyBorder="1" applyAlignment="1">
      <alignment horizontal="center" vertical="center"/>
    </xf>
    <xf numFmtId="177" fontId="4" fillId="2" borderId="45" xfId="0" applyNumberFormat="1" applyFont="1" applyFill="1" applyBorder="1" applyAlignment="1">
      <alignment horizontal="center" vertical="center"/>
    </xf>
    <xf numFmtId="177" fontId="4" fillId="2" borderId="21" xfId="0" applyNumberFormat="1" applyFont="1" applyFill="1" applyBorder="1" applyAlignment="1">
      <alignment horizontal="center" vertical="center"/>
    </xf>
    <xf numFmtId="177" fontId="4" fillId="2" borderId="23" xfId="0" applyNumberFormat="1" applyFont="1" applyFill="1" applyBorder="1" applyAlignment="1">
      <alignment horizontal="center" vertical="center"/>
    </xf>
    <xf numFmtId="177" fontId="4" fillId="2" borderId="73" xfId="0" applyNumberFormat="1" applyFont="1" applyFill="1" applyBorder="1" applyAlignment="1">
      <alignment horizontal="center" vertical="center"/>
    </xf>
    <xf numFmtId="177" fontId="4" fillId="2" borderId="46" xfId="0" applyNumberFormat="1" applyFont="1" applyFill="1" applyBorder="1" applyAlignment="1">
      <alignment horizontal="center" vertical="center"/>
    </xf>
    <xf numFmtId="3" fontId="4" fillId="2" borderId="63" xfId="0" applyNumberFormat="1" applyFont="1" applyFill="1" applyBorder="1" applyAlignment="1">
      <alignment horizontal="center" vertical="center" shrinkToFit="1"/>
    </xf>
    <xf numFmtId="3" fontId="4" fillId="2" borderId="64" xfId="0" applyNumberFormat="1" applyFont="1" applyFill="1" applyBorder="1" applyAlignment="1">
      <alignment horizontal="center" vertical="center" shrinkToFit="1"/>
    </xf>
    <xf numFmtId="3" fontId="4" fillId="2" borderId="65" xfId="0" applyNumberFormat="1" applyFont="1" applyFill="1" applyBorder="1" applyAlignment="1">
      <alignment horizontal="center" vertical="center" shrinkToFit="1"/>
    </xf>
    <xf numFmtId="0" fontId="4" fillId="5" borderId="72" xfId="0" applyFont="1" applyFill="1" applyBorder="1" applyAlignment="1">
      <alignment horizontal="center" vertical="center" wrapText="1"/>
    </xf>
    <xf numFmtId="0" fontId="4" fillId="5" borderId="21" xfId="0" applyFont="1" applyFill="1" applyBorder="1" applyAlignment="1">
      <alignment horizontal="center" vertical="center"/>
    </xf>
    <xf numFmtId="0" fontId="4" fillId="5" borderId="73"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7"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4" fillId="5" borderId="3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0" fillId="0" borderId="126"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0" fillId="5" borderId="74" xfId="0" applyFont="1" applyFill="1" applyBorder="1" applyAlignment="1">
      <alignment horizontal="center" vertical="center"/>
    </xf>
    <xf numFmtId="0" fontId="0" fillId="0" borderId="16"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4" fillId="2" borderId="63" xfId="0" applyFont="1" applyFill="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4" fillId="6" borderId="72"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6" borderId="102"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86" xfId="0" applyFont="1" applyFill="1" applyBorder="1" applyAlignment="1">
      <alignment horizontal="center" vertical="center" wrapText="1"/>
    </xf>
    <xf numFmtId="0" fontId="4" fillId="6" borderId="7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06"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4" fillId="0" borderId="1" xfId="0" applyFont="1" applyBorder="1" applyAlignment="1">
      <alignment horizontal="right" vertical="center"/>
    </xf>
    <xf numFmtId="0" fontId="0" fillId="0" borderId="1" xfId="0" applyBorder="1" applyAlignment="1">
      <alignment horizontal="right" vertical="center"/>
    </xf>
    <xf numFmtId="0" fontId="13" fillId="3" borderId="74" xfId="0" applyFont="1" applyFill="1" applyBorder="1" applyAlignment="1">
      <alignment horizontal="center" vertical="center"/>
    </xf>
    <xf numFmtId="0" fontId="0" fillId="3" borderId="83" xfId="0" applyFill="1" applyBorder="1" applyAlignment="1">
      <alignment horizontal="center" vertical="center"/>
    </xf>
    <xf numFmtId="0" fontId="0" fillId="3" borderId="16" xfId="0" applyFill="1" applyBorder="1" applyAlignment="1">
      <alignment horizontal="center" vertical="center"/>
    </xf>
    <xf numFmtId="0" fontId="0" fillId="3" borderId="23" xfId="0" applyFill="1" applyBorder="1" applyAlignment="1">
      <alignment horizontal="center" vertical="center"/>
    </xf>
    <xf numFmtId="0" fontId="0" fillId="3" borderId="50" xfId="0" applyFill="1" applyBorder="1" applyAlignment="1">
      <alignment horizontal="center" vertical="center"/>
    </xf>
    <xf numFmtId="0" fontId="0" fillId="3" borderId="46" xfId="0" applyFill="1" applyBorder="1" applyAlignment="1">
      <alignment horizontal="center" vertical="center"/>
    </xf>
    <xf numFmtId="0" fontId="13" fillId="0" borderId="43" xfId="0" applyNumberFormat="1" applyFont="1" applyBorder="1" applyAlignment="1">
      <alignment vertical="center" wrapText="1"/>
    </xf>
    <xf numFmtId="0" fontId="0" fillId="0" borderId="56" xfId="0" applyBorder="1" applyAlignment="1">
      <alignment vertical="center"/>
    </xf>
    <xf numFmtId="177" fontId="13" fillId="0" borderId="84" xfId="0" applyNumberFormat="1" applyFont="1" applyBorder="1" applyAlignment="1">
      <alignment horizontal="center" vertical="center"/>
    </xf>
    <xf numFmtId="177" fontId="13" fillId="0" borderId="28" xfId="0" applyNumberFormat="1" applyFont="1" applyBorder="1" applyAlignment="1">
      <alignment horizontal="center" vertical="center"/>
    </xf>
    <xf numFmtId="177" fontId="13" fillId="0" borderId="29" xfId="0" applyNumberFormat="1" applyFont="1" applyBorder="1" applyAlignment="1">
      <alignment horizontal="center" vertical="center"/>
    </xf>
    <xf numFmtId="0" fontId="13" fillId="0" borderId="9" xfId="0" applyNumberFormat="1" applyFont="1" applyBorder="1" applyAlignment="1">
      <alignment vertical="center" wrapText="1"/>
    </xf>
    <xf numFmtId="0" fontId="0" fillId="0" borderId="10" xfId="0" applyBorder="1" applyAlignment="1">
      <alignment vertical="center"/>
    </xf>
    <xf numFmtId="0" fontId="12" fillId="0" borderId="0" xfId="0" applyFont="1" applyBorder="1" applyAlignment="1">
      <alignment horizontal="center"/>
    </xf>
    <xf numFmtId="0" fontId="13" fillId="3" borderId="72"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3" borderId="73" xfId="0" applyFont="1" applyFill="1" applyBorder="1" applyAlignment="1">
      <alignment horizontal="center" vertical="center"/>
    </xf>
    <xf numFmtId="0" fontId="13" fillId="3" borderId="34"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56"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56" xfId="0" applyBorder="1" applyAlignment="1">
      <alignment horizontal="center" vertical="center" wrapText="1"/>
    </xf>
    <xf numFmtId="0" fontId="13" fillId="3" borderId="57"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5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0" fillId="0" borderId="72" xfId="0" applyFont="1" applyBorder="1" applyAlignment="1">
      <alignment horizontal="center" vertical="center"/>
    </xf>
    <xf numFmtId="0" fontId="10" fillId="0" borderId="102" xfId="0" applyFont="1" applyBorder="1" applyAlignment="1">
      <alignment horizontal="center" vertical="center"/>
    </xf>
    <xf numFmtId="0" fontId="10" fillId="0" borderId="73" xfId="0" applyFont="1" applyBorder="1" applyAlignment="1">
      <alignment horizontal="center" vertical="center"/>
    </xf>
    <xf numFmtId="0" fontId="10" fillId="0" borderId="106" xfId="0" applyFont="1" applyBorder="1" applyAlignment="1">
      <alignment horizontal="center" vertical="center"/>
    </xf>
    <xf numFmtId="178" fontId="10" fillId="0" borderId="90" xfId="0" applyNumberFormat="1" applyFont="1" applyBorder="1" applyAlignment="1">
      <alignment vertical="center" shrinkToFit="1"/>
    </xf>
    <xf numFmtId="178" fontId="10" fillId="0" borderId="21" xfId="0" applyNumberFormat="1" applyFont="1" applyBorder="1" applyAlignment="1">
      <alignment vertical="center" shrinkToFit="1"/>
    </xf>
    <xf numFmtId="178" fontId="10" fillId="0" borderId="91" xfId="0" applyNumberFormat="1" applyFont="1" applyBorder="1" applyAlignment="1">
      <alignment vertical="center" shrinkToFit="1"/>
    </xf>
    <xf numFmtId="0" fontId="8" fillId="0" borderId="0" xfId="0" applyFont="1" applyAlignment="1">
      <alignment horizontal="center"/>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wrapText="1"/>
    </xf>
    <xf numFmtId="0" fontId="10" fillId="0" borderId="111"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14"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97"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9"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101" xfId="0" applyFont="1" applyBorder="1" applyAlignment="1">
      <alignment horizontal="center" vertical="center" wrapText="1"/>
    </xf>
    <xf numFmtId="0" fontId="10" fillId="0" borderId="41" xfId="0" applyFont="1" applyBorder="1" applyAlignment="1">
      <alignment horizontal="center" vertical="center"/>
    </xf>
    <xf numFmtId="0" fontId="10" fillId="0" borderId="0" xfId="0" applyFont="1" applyBorder="1" applyAlignment="1">
      <alignment horizontal="center" vertical="center"/>
    </xf>
    <xf numFmtId="0" fontId="10" fillId="0" borderId="86" xfId="0"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4" fillId="0" borderId="0" xfId="0" applyFont="1" applyAlignment="1">
      <alignment vertical="center"/>
    </xf>
    <xf numFmtId="178" fontId="10" fillId="0" borderId="103" xfId="0" applyNumberFormat="1" applyFont="1" applyBorder="1" applyAlignment="1">
      <alignment vertical="center" shrinkToFit="1"/>
    </xf>
    <xf numFmtId="178" fontId="10" fillId="0" borderId="31" xfId="0" applyNumberFormat="1" applyFont="1" applyBorder="1" applyAlignment="1">
      <alignment vertical="center" shrinkToFit="1"/>
    </xf>
    <xf numFmtId="178" fontId="10" fillId="0" borderId="55" xfId="0" applyNumberFormat="1" applyFont="1" applyBorder="1" applyAlignment="1">
      <alignment vertical="center" shrinkToFit="1"/>
    </xf>
    <xf numFmtId="178" fontId="10" fillId="0" borderId="90" xfId="0" applyNumberFormat="1" applyFont="1" applyBorder="1" applyAlignment="1">
      <alignment horizontal="center" vertical="center" shrinkToFit="1"/>
    </xf>
    <xf numFmtId="178" fontId="10" fillId="0" borderId="21" xfId="0" applyNumberFormat="1" applyFont="1" applyBorder="1" applyAlignment="1">
      <alignment horizontal="center" vertical="center" shrinkToFit="1"/>
    </xf>
    <xf numFmtId="178" fontId="10" fillId="0" borderId="91" xfId="0" applyNumberFormat="1" applyFont="1" applyBorder="1" applyAlignment="1">
      <alignment horizontal="center" vertical="center" shrinkToFit="1"/>
    </xf>
    <xf numFmtId="178" fontId="10" fillId="0" borderId="105" xfId="0" applyNumberFormat="1" applyFont="1" applyBorder="1" applyAlignment="1">
      <alignment vertical="center" shrinkToFit="1"/>
    </xf>
    <xf numFmtId="178" fontId="10" fillId="0" borderId="100" xfId="0" applyNumberFormat="1" applyFont="1" applyBorder="1" applyAlignment="1">
      <alignment vertical="center" shrinkToFit="1"/>
    </xf>
    <xf numFmtId="178" fontId="10" fillId="0" borderId="101" xfId="0" applyNumberFormat="1" applyFont="1" applyBorder="1" applyAlignment="1">
      <alignment vertical="center" shrinkToFit="1"/>
    </xf>
    <xf numFmtId="178" fontId="10" fillId="0" borderId="92" xfId="0" applyNumberFormat="1" applyFont="1" applyBorder="1" applyAlignment="1">
      <alignment vertical="center" shrinkToFit="1"/>
    </xf>
    <xf numFmtId="178" fontId="10" fillId="0" borderId="16" xfId="0" applyNumberFormat="1" applyFont="1" applyBorder="1" applyAlignment="1">
      <alignment vertical="center" shrinkToFit="1"/>
    </xf>
    <xf numFmtId="178" fontId="10" fillId="0" borderId="52" xfId="0" applyNumberFormat="1" applyFont="1" applyBorder="1" applyAlignment="1">
      <alignment vertical="center" shrinkToFit="1"/>
    </xf>
    <xf numFmtId="178" fontId="10" fillId="0" borderId="85" xfId="0" applyNumberFormat="1" applyFont="1" applyBorder="1" applyAlignment="1">
      <alignment vertical="center" shrinkToFit="1"/>
    </xf>
    <xf numFmtId="178" fontId="10" fillId="0" borderId="86" xfId="0" applyNumberFormat="1" applyFont="1" applyBorder="1" applyAlignment="1">
      <alignment vertical="center" shrinkToFit="1"/>
    </xf>
    <xf numFmtId="178" fontId="10" fillId="0" borderId="87" xfId="0" applyNumberFormat="1" applyFont="1" applyBorder="1" applyAlignment="1">
      <alignment vertical="center" shrinkToFit="1"/>
    </xf>
    <xf numFmtId="178" fontId="10" fillId="0" borderId="88" xfId="0" applyNumberFormat="1" applyFont="1" applyBorder="1" applyAlignment="1">
      <alignment horizontal="center" vertical="center" shrinkToFit="1"/>
    </xf>
    <xf numFmtId="178" fontId="10" fillId="0" borderId="89" xfId="0" applyNumberFormat="1" applyFont="1" applyBorder="1" applyAlignment="1">
      <alignment horizontal="center" vertical="center" shrinkToFit="1"/>
    </xf>
    <xf numFmtId="178" fontId="10" fillId="0" borderId="51" xfId="0" applyNumberFormat="1" applyFont="1" applyBorder="1" applyAlignment="1">
      <alignment horizontal="center" vertical="center" shrinkToFit="1"/>
    </xf>
    <xf numFmtId="178" fontId="10" fillId="0" borderId="93" xfId="0" applyNumberFormat="1" applyFont="1" applyBorder="1" applyAlignment="1">
      <alignment vertical="center" shrinkToFit="1"/>
    </xf>
    <xf numFmtId="178" fontId="10" fillId="0" borderId="94" xfId="0" applyNumberFormat="1" applyFont="1" applyBorder="1" applyAlignment="1">
      <alignment vertical="center" shrinkToFit="1"/>
    </xf>
    <xf numFmtId="178" fontId="10" fillId="0" borderId="95" xfId="0" applyNumberFormat="1" applyFont="1" applyBorder="1" applyAlignment="1">
      <alignment vertical="center" shrinkToFit="1"/>
    </xf>
    <xf numFmtId="178" fontId="10" fillId="0" borderId="105" xfId="0" applyNumberFormat="1" applyFont="1" applyBorder="1" applyAlignment="1">
      <alignment horizontal="center" vertical="center" shrinkToFit="1"/>
    </xf>
    <xf numFmtId="178" fontId="10" fillId="0" borderId="100" xfId="0" applyNumberFormat="1" applyFont="1" applyBorder="1" applyAlignment="1">
      <alignment horizontal="center" vertical="center" shrinkToFit="1"/>
    </xf>
    <xf numFmtId="178" fontId="10" fillId="0" borderId="101" xfId="0" applyNumberFormat="1" applyFont="1" applyBorder="1" applyAlignment="1">
      <alignment horizontal="center" vertical="center" shrinkToFit="1"/>
    </xf>
    <xf numFmtId="0" fontId="10" fillId="0" borderId="21" xfId="0" applyFont="1" applyBorder="1" applyAlignment="1">
      <alignment horizontal="center" vertical="center"/>
    </xf>
    <xf numFmtId="0" fontId="10" fillId="0" borderId="91" xfId="0" applyFont="1" applyBorder="1" applyAlignment="1">
      <alignment horizontal="center" vertical="center"/>
    </xf>
    <xf numFmtId="178" fontId="10" fillId="0" borderId="85" xfId="0" applyNumberFormat="1" applyFont="1" applyBorder="1" applyAlignment="1">
      <alignment horizontal="center" vertical="center" shrinkToFit="1"/>
    </xf>
    <xf numFmtId="178" fontId="10" fillId="0" borderId="86" xfId="0" applyNumberFormat="1" applyFont="1" applyBorder="1" applyAlignment="1">
      <alignment horizontal="center" vertical="center" shrinkToFit="1"/>
    </xf>
    <xf numFmtId="178" fontId="10" fillId="0" borderId="87" xfId="0" applyNumberFormat="1" applyFont="1" applyBorder="1" applyAlignment="1">
      <alignment horizontal="center" vertical="center" shrinkToFit="1"/>
    </xf>
    <xf numFmtId="178" fontId="10" fillId="0" borderId="88" xfId="0" applyNumberFormat="1" applyFont="1" applyBorder="1" applyAlignment="1">
      <alignment vertical="center" shrinkToFit="1"/>
    </xf>
    <xf numFmtId="178" fontId="10" fillId="0" borderId="89" xfId="0" applyNumberFormat="1" applyFont="1" applyBorder="1" applyAlignment="1">
      <alignment vertical="center" shrinkToFit="1"/>
    </xf>
    <xf numFmtId="178" fontId="10" fillId="0" borderId="51" xfId="0" applyNumberFormat="1" applyFont="1" applyBorder="1" applyAlignment="1">
      <alignment vertical="center" shrinkToFit="1"/>
    </xf>
    <xf numFmtId="0" fontId="10" fillId="0" borderId="93" xfId="0" applyFont="1" applyBorder="1" applyAlignment="1">
      <alignment horizontal="distributed" vertical="center"/>
    </xf>
    <xf numFmtId="0" fontId="10" fillId="0" borderId="94" xfId="0" applyFont="1" applyBorder="1" applyAlignment="1">
      <alignment horizontal="distributed" vertical="center"/>
    </xf>
    <xf numFmtId="0" fontId="10" fillId="0" borderId="95" xfId="0" applyFont="1" applyBorder="1" applyAlignment="1">
      <alignment horizontal="distributed" vertical="center"/>
    </xf>
    <xf numFmtId="178" fontId="10" fillId="0" borderId="96" xfId="0" applyNumberFormat="1" applyFont="1" applyBorder="1" applyAlignment="1">
      <alignment vertical="center" shrinkToFit="1"/>
    </xf>
    <xf numFmtId="178" fontId="10" fillId="0" borderId="97" xfId="0" applyNumberFormat="1" applyFont="1" applyBorder="1" applyAlignment="1">
      <alignment vertical="center" shrinkToFit="1"/>
    </xf>
    <xf numFmtId="178" fontId="10" fillId="0" borderId="98" xfId="0" applyNumberFormat="1" applyFont="1" applyBorder="1" applyAlignment="1">
      <alignment vertical="center" shrinkToFit="1"/>
    </xf>
  </cellXfs>
  <cellStyles count="4">
    <cellStyle name="桁区切り" xfId="2" builtinId="6"/>
    <cellStyle name="標準" xfId="0" builtinId="0"/>
    <cellStyle name="標準 2" xfId="1" xr:uid="{00000000-0005-0000-0000-000001000000}"/>
    <cellStyle name="標準 3" xfId="3" xr:uid="{14FA6EB2-77BD-4977-8DEC-5EFDC09FB2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381000</xdr:colOff>
      <xdr:row>11</xdr:row>
      <xdr:rowOff>104775</xdr:rowOff>
    </xdr:from>
    <xdr:to>
      <xdr:col>1</xdr:col>
      <xdr:colOff>381000</xdr:colOff>
      <xdr:row>14</xdr:row>
      <xdr:rowOff>133350</xdr:rowOff>
    </xdr:to>
    <xdr:sp macro="" textlink="">
      <xdr:nvSpPr>
        <xdr:cNvPr id="36980" name="Line 13">
          <a:extLst>
            <a:ext uri="{FF2B5EF4-FFF2-40B4-BE49-F238E27FC236}">
              <a16:creationId xmlns:a16="http://schemas.microsoft.com/office/drawing/2014/main" id="{00000000-0008-0000-0200-000074900000}"/>
            </a:ext>
          </a:extLst>
        </xdr:cNvPr>
        <xdr:cNvSpPr>
          <a:spLocks noChangeShapeType="1"/>
        </xdr:cNvSpPr>
      </xdr:nvSpPr>
      <xdr:spPr bwMode="auto">
        <a:xfrm flipH="1">
          <a:off x="885825" y="2971800"/>
          <a:ext cx="0" cy="533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59</xdr:row>
      <xdr:rowOff>76200</xdr:rowOff>
    </xdr:to>
    <xdr:sp macro="" textlink="">
      <xdr:nvSpPr>
        <xdr:cNvPr id="36981" name="Line 14">
          <a:extLst>
            <a:ext uri="{FF2B5EF4-FFF2-40B4-BE49-F238E27FC236}">
              <a16:creationId xmlns:a16="http://schemas.microsoft.com/office/drawing/2014/main" id="{00000000-0008-0000-0200-000075900000}"/>
            </a:ext>
          </a:extLst>
        </xdr:cNvPr>
        <xdr:cNvSpPr>
          <a:spLocks noChangeShapeType="1"/>
        </xdr:cNvSpPr>
      </xdr:nvSpPr>
      <xdr:spPr bwMode="auto">
        <a:xfrm>
          <a:off x="228600" y="5238750"/>
          <a:ext cx="0" cy="60007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2683797</xdr:colOff>
      <xdr:row>0</xdr:row>
      <xdr:rowOff>92768</xdr:rowOff>
    </xdr:from>
    <xdr:to>
      <xdr:col>2</xdr:col>
      <xdr:colOff>2545255</xdr:colOff>
      <xdr:row>2</xdr:row>
      <xdr:rowOff>122696</xdr:rowOff>
    </xdr:to>
    <xdr:sp macro="" textlink="">
      <xdr:nvSpPr>
        <xdr:cNvPr id="6" name="Rectangle 16">
          <a:extLst>
            <a:ext uri="{FF2B5EF4-FFF2-40B4-BE49-F238E27FC236}">
              <a16:creationId xmlns:a16="http://schemas.microsoft.com/office/drawing/2014/main" id="{00000000-0008-0000-0200-000006000000}"/>
            </a:ext>
          </a:extLst>
        </xdr:cNvPr>
        <xdr:cNvSpPr>
          <a:spLocks noChangeArrowheads="1"/>
        </xdr:cNvSpPr>
      </xdr:nvSpPr>
      <xdr:spPr bwMode="auto">
        <a:xfrm>
          <a:off x="3149464" y="92768"/>
          <a:ext cx="3819624" cy="46384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333375</xdr:colOff>
      <xdr:row>17</xdr:row>
      <xdr:rowOff>133350</xdr:rowOff>
    </xdr:from>
    <xdr:to>
      <xdr:col>1</xdr:col>
      <xdr:colOff>371475</xdr:colOff>
      <xdr:row>59</xdr:row>
      <xdr:rowOff>47625</xdr:rowOff>
    </xdr:to>
    <xdr:sp macro="" textlink="">
      <xdr:nvSpPr>
        <xdr:cNvPr id="36983" name="Line 13">
          <a:extLst>
            <a:ext uri="{FF2B5EF4-FFF2-40B4-BE49-F238E27FC236}">
              <a16:creationId xmlns:a16="http://schemas.microsoft.com/office/drawing/2014/main" id="{00000000-0008-0000-0200-000077900000}"/>
            </a:ext>
          </a:extLst>
        </xdr:cNvPr>
        <xdr:cNvSpPr>
          <a:spLocks noChangeShapeType="1"/>
        </xdr:cNvSpPr>
      </xdr:nvSpPr>
      <xdr:spPr bwMode="auto">
        <a:xfrm flipH="1">
          <a:off x="838200" y="4095750"/>
          <a:ext cx="38100" cy="71151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56BB9-3975-4225-9DB3-3EF00470D0C1}">
  <sheetPr>
    <tabColor theme="5"/>
    <pageSetUpPr fitToPage="1"/>
  </sheetPr>
  <dimension ref="A2:AS107"/>
  <sheetViews>
    <sheetView tabSelected="1" view="pageBreakPreview" topLeftCell="C65" zoomScale="80" zoomScaleNormal="100" zoomScaleSheetLayoutView="80" zoomScalePageLayoutView="85" workbookViewId="0">
      <selection activeCell="K65" sqref="K65"/>
    </sheetView>
  </sheetViews>
  <sheetFormatPr defaultColWidth="9" defaultRowHeight="13"/>
  <cols>
    <col min="1" max="1" width="5" style="2" customWidth="1"/>
    <col min="2" max="2" width="21.36328125" style="2" customWidth="1"/>
    <col min="3" max="3" width="8.6328125" style="2" customWidth="1"/>
    <col min="4" max="5" width="10.6328125" style="2" customWidth="1"/>
    <col min="6" max="7" width="7.6328125" style="2" customWidth="1"/>
    <col min="8" max="8" width="108.36328125" style="2" customWidth="1"/>
    <col min="9" max="9" width="9.6328125" style="2" customWidth="1"/>
    <col min="10" max="10" width="33.90625" style="2" customWidth="1"/>
    <col min="11" max="15" width="9.6328125" style="2" customWidth="1"/>
    <col min="16" max="16" width="69.81640625" style="2" customWidth="1"/>
    <col min="17" max="17" width="7.453125" style="2" customWidth="1"/>
    <col min="18" max="18" width="10.6328125" style="2" customWidth="1"/>
    <col min="19" max="19" width="13.26953125" style="2" customWidth="1"/>
    <col min="20" max="20" width="24.453125" style="2" customWidth="1"/>
    <col min="21" max="21" width="6.6328125" style="2" customWidth="1"/>
    <col min="22" max="22" width="4.6328125" style="2" customWidth="1"/>
    <col min="23" max="23" width="2.6328125" style="2" customWidth="1"/>
    <col min="24" max="24" width="5.81640625" style="2" customWidth="1"/>
    <col min="25" max="26" width="2.6328125" style="2" customWidth="1"/>
    <col min="27" max="27" width="6.6328125" style="2" customWidth="1"/>
    <col min="28" max="28" width="4.6328125" style="2" customWidth="1"/>
    <col min="29" max="29" width="2.6328125" style="2" customWidth="1"/>
    <col min="30" max="30" width="4.6328125" style="2" customWidth="1"/>
    <col min="31" max="32" width="2.6328125" style="2" customWidth="1"/>
    <col min="33" max="33" width="6.6328125" style="2" customWidth="1"/>
    <col min="34" max="34" width="4.6328125" style="2" customWidth="1"/>
    <col min="35" max="35" width="2.6328125" style="2" customWidth="1"/>
    <col min="36" max="36" width="4.6328125" style="2" customWidth="1"/>
    <col min="37" max="38" width="2.6328125" style="2" customWidth="1"/>
    <col min="39" max="39" width="15.6328125" style="2" customWidth="1"/>
    <col min="40" max="42" width="13.6328125" style="2" customWidth="1"/>
    <col min="43" max="44" width="4.7265625" style="2" customWidth="1"/>
    <col min="45" max="45" width="5" style="2" customWidth="1"/>
    <col min="46" max="16384" width="9" style="2"/>
  </cols>
  <sheetData>
    <row r="2" spans="1:45" ht="19">
      <c r="A2" s="9" t="s">
        <v>132</v>
      </c>
      <c r="AA2" s="1"/>
      <c r="AB2" s="1"/>
    </row>
    <row r="3" spans="1:45" ht="21">
      <c r="A3" s="351" t="s">
        <v>97</v>
      </c>
      <c r="B3" s="351"/>
      <c r="C3" s="351"/>
      <c r="D3" s="351"/>
      <c r="E3" s="351"/>
      <c r="F3" s="351"/>
      <c r="G3" s="351"/>
      <c r="H3" s="351"/>
      <c r="I3" s="351"/>
      <c r="J3" s="351"/>
      <c r="K3" s="351"/>
      <c r="L3" s="351"/>
      <c r="M3" s="351"/>
      <c r="N3" s="351"/>
      <c r="O3" s="351"/>
      <c r="P3" s="351"/>
      <c r="Q3" s="351"/>
      <c r="R3" s="351"/>
      <c r="S3" s="351"/>
      <c r="T3" s="351"/>
      <c r="U3" s="211"/>
      <c r="V3" s="211"/>
      <c r="W3" s="211"/>
      <c r="X3" s="211"/>
      <c r="Y3" s="211"/>
      <c r="Z3" s="211"/>
      <c r="AA3" s="196"/>
      <c r="AB3" s="196"/>
      <c r="AC3" s="211"/>
      <c r="AD3" s="211"/>
      <c r="AE3" s="211"/>
      <c r="AF3" s="211"/>
      <c r="AG3" s="211"/>
      <c r="AH3" s="211"/>
      <c r="AI3" s="211"/>
      <c r="AJ3" s="211"/>
      <c r="AK3" s="211"/>
      <c r="AL3" s="211"/>
      <c r="AM3" s="211"/>
      <c r="AN3" s="211"/>
      <c r="AO3" s="211"/>
      <c r="AP3" s="211"/>
    </row>
    <row r="4" spans="1:45" ht="22.5" customHeight="1" thickBot="1">
      <c r="A4" s="197"/>
      <c r="B4" s="3"/>
      <c r="C4" s="3"/>
      <c r="D4" s="3"/>
      <c r="E4" s="3"/>
      <c r="F4" s="3"/>
      <c r="G4" s="1"/>
      <c r="H4" s="1"/>
      <c r="I4" s="1"/>
      <c r="J4" s="1"/>
      <c r="K4" s="1"/>
      <c r="L4" s="1"/>
      <c r="M4" s="1"/>
      <c r="N4" s="1"/>
      <c r="O4" s="1"/>
      <c r="P4" s="1"/>
      <c r="Q4" s="1"/>
      <c r="R4" s="1"/>
      <c r="S4" s="3"/>
      <c r="T4" s="206"/>
      <c r="U4" s="59"/>
      <c r="V4" s="59"/>
      <c r="W4" s="59"/>
      <c r="X4" s="59"/>
      <c r="Y4" s="59"/>
      <c r="Z4" s="59"/>
      <c r="AA4" s="59"/>
      <c r="AB4" s="59"/>
      <c r="AC4" s="59"/>
      <c r="AD4" s="59"/>
      <c r="AE4" s="59"/>
      <c r="AF4" s="59"/>
      <c r="AG4" s="59"/>
      <c r="AH4" s="59"/>
      <c r="AI4" s="59"/>
      <c r="AJ4" s="59"/>
      <c r="AK4" s="59"/>
      <c r="AL4" s="59"/>
      <c r="AM4" s="59"/>
      <c r="AN4" s="59"/>
      <c r="AO4" s="59"/>
      <c r="AP4" s="59"/>
      <c r="AQ4" s="352"/>
      <c r="AR4" s="352"/>
      <c r="AS4" s="353"/>
    </row>
    <row r="5" spans="1:45" ht="20.149999999999999" customHeight="1">
      <c r="A5" s="354" t="s">
        <v>28</v>
      </c>
      <c r="B5" s="310" t="s">
        <v>30</v>
      </c>
      <c r="C5" s="357" t="s">
        <v>72</v>
      </c>
      <c r="D5" s="326" t="s">
        <v>73</v>
      </c>
      <c r="E5" s="326" t="s">
        <v>101</v>
      </c>
      <c r="F5" s="360" t="s">
        <v>94</v>
      </c>
      <c r="G5" s="361"/>
      <c r="H5" s="326" t="s">
        <v>82</v>
      </c>
      <c r="I5" s="333" t="s">
        <v>52</v>
      </c>
      <c r="J5" s="361"/>
      <c r="K5" s="212" t="s">
        <v>95</v>
      </c>
      <c r="L5" s="212" t="s">
        <v>100</v>
      </c>
      <c r="M5" s="331" t="s">
        <v>11</v>
      </c>
      <c r="N5" s="333" t="s">
        <v>58</v>
      </c>
      <c r="O5" s="334"/>
      <c r="P5" s="335"/>
      <c r="Q5" s="310" t="s">
        <v>32</v>
      </c>
      <c r="R5" s="310" t="s">
        <v>18</v>
      </c>
      <c r="S5" s="310" t="s">
        <v>7</v>
      </c>
      <c r="T5" s="338" t="s">
        <v>8</v>
      </c>
      <c r="U5" s="363" t="s">
        <v>117</v>
      </c>
      <c r="V5" s="364"/>
      <c r="W5" s="364"/>
      <c r="X5" s="364"/>
      <c r="Y5" s="364"/>
      <c r="Z5" s="364"/>
      <c r="AA5" s="364"/>
      <c r="AB5" s="364"/>
      <c r="AC5" s="364"/>
      <c r="AD5" s="364"/>
      <c r="AE5" s="364"/>
      <c r="AF5" s="364"/>
      <c r="AG5" s="364"/>
      <c r="AH5" s="364"/>
      <c r="AI5" s="364"/>
      <c r="AJ5" s="364"/>
      <c r="AK5" s="364"/>
      <c r="AL5" s="364"/>
      <c r="AM5" s="365"/>
      <c r="AN5" s="323" t="s">
        <v>98</v>
      </c>
      <c r="AO5" s="323" t="s">
        <v>99</v>
      </c>
      <c r="AP5" s="323" t="s">
        <v>102</v>
      </c>
      <c r="AQ5" s="326" t="s">
        <v>69</v>
      </c>
      <c r="AR5" s="326" t="s">
        <v>70</v>
      </c>
      <c r="AS5" s="341" t="s">
        <v>60</v>
      </c>
    </row>
    <row r="6" spans="1:45" ht="20.149999999999999" customHeight="1">
      <c r="A6" s="355"/>
      <c r="B6" s="311"/>
      <c r="C6" s="358"/>
      <c r="D6" s="359"/>
      <c r="E6" s="311"/>
      <c r="F6" s="332" t="s">
        <v>71</v>
      </c>
      <c r="G6" s="329" t="s">
        <v>16</v>
      </c>
      <c r="H6" s="359"/>
      <c r="I6" s="344" t="s">
        <v>17</v>
      </c>
      <c r="J6" s="329" t="s">
        <v>15</v>
      </c>
      <c r="K6" s="213" t="s">
        <v>9</v>
      </c>
      <c r="L6" s="213" t="s">
        <v>10</v>
      </c>
      <c r="M6" s="332"/>
      <c r="N6" s="329" t="s">
        <v>34</v>
      </c>
      <c r="O6" s="344" t="s">
        <v>33</v>
      </c>
      <c r="P6" s="345"/>
      <c r="Q6" s="311"/>
      <c r="R6" s="336"/>
      <c r="S6" s="336"/>
      <c r="T6" s="339"/>
      <c r="U6" s="366"/>
      <c r="V6" s="367"/>
      <c r="W6" s="367"/>
      <c r="X6" s="367"/>
      <c r="Y6" s="367"/>
      <c r="Z6" s="367"/>
      <c r="AA6" s="367"/>
      <c r="AB6" s="367"/>
      <c r="AC6" s="367"/>
      <c r="AD6" s="367"/>
      <c r="AE6" s="367"/>
      <c r="AF6" s="367"/>
      <c r="AG6" s="367"/>
      <c r="AH6" s="367"/>
      <c r="AI6" s="367"/>
      <c r="AJ6" s="367"/>
      <c r="AK6" s="367"/>
      <c r="AL6" s="367"/>
      <c r="AM6" s="368"/>
      <c r="AN6" s="324"/>
      <c r="AO6" s="324"/>
      <c r="AP6" s="324"/>
      <c r="AQ6" s="327"/>
      <c r="AR6" s="327"/>
      <c r="AS6" s="342"/>
    </row>
    <row r="7" spans="1:45" ht="21.65" customHeight="1" thickBot="1">
      <c r="A7" s="356"/>
      <c r="B7" s="312"/>
      <c r="C7" s="346"/>
      <c r="D7" s="330"/>
      <c r="E7" s="312"/>
      <c r="F7" s="362"/>
      <c r="G7" s="330"/>
      <c r="H7" s="330"/>
      <c r="I7" s="346"/>
      <c r="J7" s="330"/>
      <c r="K7" s="100" t="s">
        <v>12</v>
      </c>
      <c r="L7" s="100" t="s">
        <v>13</v>
      </c>
      <c r="M7" s="101" t="s">
        <v>14</v>
      </c>
      <c r="N7" s="330"/>
      <c r="O7" s="346"/>
      <c r="P7" s="347"/>
      <c r="Q7" s="312"/>
      <c r="R7" s="337"/>
      <c r="S7" s="337"/>
      <c r="T7" s="340"/>
      <c r="U7" s="348" t="s">
        <v>89</v>
      </c>
      <c r="V7" s="349"/>
      <c r="W7" s="349"/>
      <c r="X7" s="349"/>
      <c r="Y7" s="349"/>
      <c r="Z7" s="350"/>
      <c r="AA7" s="348" t="s">
        <v>90</v>
      </c>
      <c r="AB7" s="349"/>
      <c r="AC7" s="349"/>
      <c r="AD7" s="349"/>
      <c r="AE7" s="349"/>
      <c r="AF7" s="350"/>
      <c r="AG7" s="348" t="s">
        <v>91</v>
      </c>
      <c r="AH7" s="349"/>
      <c r="AI7" s="349"/>
      <c r="AJ7" s="349"/>
      <c r="AK7" s="349"/>
      <c r="AL7" s="350"/>
      <c r="AM7" s="214" t="s">
        <v>88</v>
      </c>
      <c r="AN7" s="325"/>
      <c r="AO7" s="325"/>
      <c r="AP7" s="325"/>
      <c r="AQ7" s="328"/>
      <c r="AR7" s="328"/>
      <c r="AS7" s="343"/>
    </row>
    <row r="8" spans="1:45" ht="21.65" customHeight="1">
      <c r="A8" s="204"/>
      <c r="B8" s="220" t="s">
        <v>140</v>
      </c>
      <c r="C8" s="117"/>
      <c r="D8" s="117"/>
      <c r="E8" s="118"/>
      <c r="F8" s="118"/>
      <c r="G8" s="118"/>
      <c r="H8" s="118"/>
      <c r="I8" s="119"/>
      <c r="J8" s="117"/>
      <c r="K8" s="118"/>
      <c r="L8" s="118"/>
      <c r="M8" s="118"/>
      <c r="N8" s="118"/>
      <c r="O8" s="119"/>
      <c r="P8" s="117"/>
      <c r="Q8" s="117"/>
      <c r="R8" s="117"/>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1"/>
      <c r="AR8" s="121"/>
      <c r="AS8" s="122"/>
    </row>
    <row r="9" spans="1:45" ht="176.5" customHeight="1">
      <c r="A9" s="205" t="s">
        <v>122</v>
      </c>
      <c r="B9" s="102" t="s">
        <v>145</v>
      </c>
      <c r="C9" s="114" t="s">
        <v>146</v>
      </c>
      <c r="D9" s="114" t="s">
        <v>147</v>
      </c>
      <c r="E9" s="221">
        <v>624.88400000000001</v>
      </c>
      <c r="F9" s="223">
        <v>624.88400000000001</v>
      </c>
      <c r="G9" s="241">
        <v>601.22766999999999</v>
      </c>
      <c r="H9" s="109" t="s">
        <v>271</v>
      </c>
      <c r="I9" s="111" t="s">
        <v>65</v>
      </c>
      <c r="J9" s="242" t="s">
        <v>338</v>
      </c>
      <c r="K9" s="230">
        <v>711.68499999999995</v>
      </c>
      <c r="L9" s="109">
        <v>798.13900000000001</v>
      </c>
      <c r="M9" s="123">
        <f>L9-K9</f>
        <v>86.454000000000065</v>
      </c>
      <c r="N9" s="109">
        <v>0</v>
      </c>
      <c r="O9" s="111" t="s">
        <v>285</v>
      </c>
      <c r="P9" s="112" t="s">
        <v>294</v>
      </c>
      <c r="Q9" s="113"/>
      <c r="R9" s="113" t="s">
        <v>132</v>
      </c>
      <c r="S9" s="114" t="s">
        <v>237</v>
      </c>
      <c r="T9" s="115" t="s">
        <v>241</v>
      </c>
      <c r="U9" s="248" t="s">
        <v>238</v>
      </c>
      <c r="V9" s="228"/>
      <c r="W9" s="253" t="s">
        <v>87</v>
      </c>
      <c r="X9" s="249">
        <v>1</v>
      </c>
      <c r="Y9" s="253" t="s">
        <v>87</v>
      </c>
      <c r="Z9" s="250"/>
      <c r="AA9" s="248"/>
      <c r="AB9" s="228"/>
      <c r="AC9" s="253" t="s">
        <v>87</v>
      </c>
      <c r="AD9" s="249"/>
      <c r="AE9" s="253" t="s">
        <v>87</v>
      </c>
      <c r="AF9" s="250"/>
      <c r="AG9" s="248"/>
      <c r="AH9" s="228"/>
      <c r="AI9" s="253" t="s">
        <v>87</v>
      </c>
      <c r="AJ9" s="249"/>
      <c r="AK9" s="253" t="s">
        <v>87</v>
      </c>
      <c r="AL9" s="250"/>
      <c r="AM9" s="222"/>
      <c r="AN9" s="222" t="s">
        <v>250</v>
      </c>
      <c r="AO9" s="222" t="s">
        <v>87</v>
      </c>
      <c r="AP9" s="218" t="s">
        <v>251</v>
      </c>
      <c r="AQ9" s="103" t="s">
        <v>61</v>
      </c>
      <c r="AR9" s="103"/>
      <c r="AS9" s="104"/>
    </row>
    <row r="10" spans="1:45" ht="97" customHeight="1">
      <c r="A10" s="205" t="s">
        <v>133</v>
      </c>
      <c r="B10" s="102" t="s">
        <v>148</v>
      </c>
      <c r="C10" s="114" t="s">
        <v>149</v>
      </c>
      <c r="D10" s="114" t="s">
        <v>150</v>
      </c>
      <c r="E10" s="221">
        <v>65.641000000000005</v>
      </c>
      <c r="F10" s="108">
        <v>65.641000000000005</v>
      </c>
      <c r="G10" s="109">
        <v>35.034593000000001</v>
      </c>
      <c r="H10" s="109" t="s">
        <v>271</v>
      </c>
      <c r="I10" s="111" t="s">
        <v>65</v>
      </c>
      <c r="J10" s="242" t="s">
        <v>273</v>
      </c>
      <c r="K10" s="230">
        <v>67.617999999999995</v>
      </c>
      <c r="L10" s="109">
        <v>82.010999999999996</v>
      </c>
      <c r="M10" s="123">
        <f>L10-K10</f>
        <v>14.393000000000001</v>
      </c>
      <c r="N10" s="109">
        <v>0</v>
      </c>
      <c r="O10" s="111" t="s">
        <v>48</v>
      </c>
      <c r="P10" s="112" t="s">
        <v>286</v>
      </c>
      <c r="Q10" s="113"/>
      <c r="R10" s="113" t="s">
        <v>132</v>
      </c>
      <c r="S10" s="114" t="s">
        <v>3</v>
      </c>
      <c r="T10" s="115" t="s">
        <v>245</v>
      </c>
      <c r="U10" s="189" t="s">
        <v>238</v>
      </c>
      <c r="V10" s="235"/>
      <c r="W10" s="252" t="s">
        <v>87</v>
      </c>
      <c r="X10" s="192">
        <v>2</v>
      </c>
      <c r="Y10" s="252" t="s">
        <v>87</v>
      </c>
      <c r="Z10" s="193"/>
      <c r="AA10" s="189"/>
      <c r="AB10" s="235"/>
      <c r="AC10" s="252" t="s">
        <v>87</v>
      </c>
      <c r="AD10" s="192"/>
      <c r="AE10" s="252" t="s">
        <v>87</v>
      </c>
      <c r="AF10" s="193"/>
      <c r="AG10" s="189"/>
      <c r="AH10" s="235"/>
      <c r="AI10" s="252" t="s">
        <v>87</v>
      </c>
      <c r="AJ10" s="192"/>
      <c r="AK10" s="252" t="s">
        <v>87</v>
      </c>
      <c r="AL10" s="193"/>
      <c r="AM10" s="222"/>
      <c r="AN10" s="222" t="s">
        <v>250</v>
      </c>
      <c r="AO10" s="222" t="s">
        <v>87</v>
      </c>
      <c r="AP10" s="218" t="s">
        <v>252</v>
      </c>
      <c r="AQ10" s="103"/>
      <c r="AR10" s="103"/>
      <c r="AS10" s="104"/>
    </row>
    <row r="11" spans="1:45" ht="78" customHeight="1">
      <c r="A11" s="205" t="s">
        <v>123</v>
      </c>
      <c r="B11" s="102" t="s">
        <v>151</v>
      </c>
      <c r="C11" s="114" t="s">
        <v>152</v>
      </c>
      <c r="D11" s="114" t="s">
        <v>371</v>
      </c>
      <c r="E11" s="221">
        <v>179.78200000000001</v>
      </c>
      <c r="F11" s="108">
        <v>179.78200000000001</v>
      </c>
      <c r="G11" s="109">
        <v>160.90688900000001</v>
      </c>
      <c r="H11" s="109" t="s">
        <v>271</v>
      </c>
      <c r="I11" s="111" t="s">
        <v>48</v>
      </c>
      <c r="J11" s="242" t="s">
        <v>339</v>
      </c>
      <c r="K11" s="230">
        <v>177.941</v>
      </c>
      <c r="L11" s="109">
        <v>183.79599999999999</v>
      </c>
      <c r="M11" s="123">
        <f t="shared" ref="M11:M69" si="0">L11-K11</f>
        <v>5.8549999999999898</v>
      </c>
      <c r="N11" s="109">
        <v>0</v>
      </c>
      <c r="O11" s="111" t="s">
        <v>48</v>
      </c>
      <c r="P11" s="112" t="s">
        <v>287</v>
      </c>
      <c r="Q11" s="113"/>
      <c r="R11" s="113" t="s">
        <v>132</v>
      </c>
      <c r="S11" s="114" t="s">
        <v>3</v>
      </c>
      <c r="T11" s="115" t="s">
        <v>242</v>
      </c>
      <c r="U11" s="189" t="s">
        <v>238</v>
      </c>
      <c r="V11" s="235"/>
      <c r="W11" s="252" t="s">
        <v>87</v>
      </c>
      <c r="X11" s="192">
        <v>3</v>
      </c>
      <c r="Y11" s="252" t="s">
        <v>87</v>
      </c>
      <c r="Z11" s="193"/>
      <c r="AA11" s="189"/>
      <c r="AB11" s="235"/>
      <c r="AC11" s="252" t="s">
        <v>87</v>
      </c>
      <c r="AD11" s="192"/>
      <c r="AE11" s="252" t="s">
        <v>87</v>
      </c>
      <c r="AF11" s="193"/>
      <c r="AG11" s="189"/>
      <c r="AH11" s="235"/>
      <c r="AI11" s="252" t="s">
        <v>87</v>
      </c>
      <c r="AJ11" s="192"/>
      <c r="AK11" s="252" t="s">
        <v>87</v>
      </c>
      <c r="AL11" s="193"/>
      <c r="AM11" s="222"/>
      <c r="AN11" s="222" t="s">
        <v>250</v>
      </c>
      <c r="AO11" s="222" t="s">
        <v>87</v>
      </c>
      <c r="AP11" s="218" t="s">
        <v>253</v>
      </c>
      <c r="AQ11" s="103"/>
      <c r="AR11" s="103"/>
      <c r="AS11" s="104"/>
    </row>
    <row r="12" spans="1:45" ht="78" customHeight="1">
      <c r="A12" s="205" t="s">
        <v>124</v>
      </c>
      <c r="B12" s="102" t="s">
        <v>154</v>
      </c>
      <c r="C12" s="114" t="s">
        <v>155</v>
      </c>
      <c r="D12" s="114" t="s">
        <v>371</v>
      </c>
      <c r="E12" s="221">
        <v>49.158999999999999</v>
      </c>
      <c r="F12" s="108">
        <v>49.158999999999999</v>
      </c>
      <c r="G12" s="109">
        <v>44.243529000000002</v>
      </c>
      <c r="H12" s="109" t="s">
        <v>271</v>
      </c>
      <c r="I12" s="111" t="s">
        <v>48</v>
      </c>
      <c r="J12" s="242" t="s">
        <v>274</v>
      </c>
      <c r="K12" s="230">
        <v>51.482999999999997</v>
      </c>
      <c r="L12" s="109">
        <v>50.969000000000001</v>
      </c>
      <c r="M12" s="123">
        <f t="shared" si="0"/>
        <v>-0.51399999999999579</v>
      </c>
      <c r="N12" s="109">
        <v>0</v>
      </c>
      <c r="O12" s="111" t="s">
        <v>48</v>
      </c>
      <c r="P12" s="112" t="s">
        <v>287</v>
      </c>
      <c r="Q12" s="113"/>
      <c r="R12" s="113" t="s">
        <v>132</v>
      </c>
      <c r="S12" s="114" t="s">
        <v>3</v>
      </c>
      <c r="T12" s="115" t="s">
        <v>240</v>
      </c>
      <c r="U12" s="189" t="s">
        <v>238</v>
      </c>
      <c r="V12" s="235"/>
      <c r="W12" s="252" t="s">
        <v>87</v>
      </c>
      <c r="X12" s="192">
        <v>4</v>
      </c>
      <c r="Y12" s="252" t="s">
        <v>87</v>
      </c>
      <c r="Z12" s="193"/>
      <c r="AA12" s="189"/>
      <c r="AB12" s="235"/>
      <c r="AC12" s="252" t="s">
        <v>87</v>
      </c>
      <c r="AD12" s="192"/>
      <c r="AE12" s="252" t="s">
        <v>87</v>
      </c>
      <c r="AF12" s="193"/>
      <c r="AG12" s="189"/>
      <c r="AH12" s="235"/>
      <c r="AI12" s="252" t="s">
        <v>87</v>
      </c>
      <c r="AJ12" s="192"/>
      <c r="AK12" s="252" t="s">
        <v>87</v>
      </c>
      <c r="AL12" s="193"/>
      <c r="AM12" s="222"/>
      <c r="AN12" s="222" t="s">
        <v>250</v>
      </c>
      <c r="AO12" s="222" t="s">
        <v>87</v>
      </c>
      <c r="AP12" s="218" t="s">
        <v>254</v>
      </c>
      <c r="AQ12" s="103"/>
      <c r="AR12" s="103"/>
      <c r="AS12" s="104" t="s">
        <v>57</v>
      </c>
    </row>
    <row r="13" spans="1:45" ht="78" customHeight="1">
      <c r="A13" s="205" t="s">
        <v>125</v>
      </c>
      <c r="B13" s="102" t="s">
        <v>156</v>
      </c>
      <c r="C13" s="114" t="s">
        <v>152</v>
      </c>
      <c r="D13" s="114" t="s">
        <v>147</v>
      </c>
      <c r="E13" s="221">
        <v>30.812000000000001</v>
      </c>
      <c r="F13" s="108">
        <v>30.812000000000001</v>
      </c>
      <c r="G13" s="109">
        <v>26.426037000000001</v>
      </c>
      <c r="H13" s="109" t="s">
        <v>271</v>
      </c>
      <c r="I13" s="111" t="s">
        <v>48</v>
      </c>
      <c r="J13" s="242" t="s">
        <v>275</v>
      </c>
      <c r="K13" s="230">
        <v>29.178999999999998</v>
      </c>
      <c r="L13" s="109">
        <v>29.178999999999998</v>
      </c>
      <c r="M13" s="123">
        <f t="shared" si="0"/>
        <v>0</v>
      </c>
      <c r="N13" s="109">
        <v>0</v>
      </c>
      <c r="O13" s="111" t="s">
        <v>48</v>
      </c>
      <c r="P13" s="112" t="s">
        <v>287</v>
      </c>
      <c r="Q13" s="113"/>
      <c r="R13" s="113" t="s">
        <v>132</v>
      </c>
      <c r="S13" s="114" t="s">
        <v>3</v>
      </c>
      <c r="T13" s="102" t="s">
        <v>240</v>
      </c>
      <c r="U13" s="189" t="s">
        <v>238</v>
      </c>
      <c r="V13" s="235"/>
      <c r="W13" s="252" t="s">
        <v>87</v>
      </c>
      <c r="X13" s="192">
        <v>5</v>
      </c>
      <c r="Y13" s="252" t="s">
        <v>87</v>
      </c>
      <c r="Z13" s="193"/>
      <c r="AA13" s="189"/>
      <c r="AB13" s="235"/>
      <c r="AC13" s="252" t="s">
        <v>87</v>
      </c>
      <c r="AD13" s="192"/>
      <c r="AE13" s="252" t="s">
        <v>87</v>
      </c>
      <c r="AF13" s="193"/>
      <c r="AG13" s="189"/>
      <c r="AH13" s="235"/>
      <c r="AI13" s="252" t="s">
        <v>87</v>
      </c>
      <c r="AJ13" s="192"/>
      <c r="AK13" s="252" t="s">
        <v>87</v>
      </c>
      <c r="AL13" s="193"/>
      <c r="AM13" s="222"/>
      <c r="AN13" s="222" t="s">
        <v>250</v>
      </c>
      <c r="AO13" s="222" t="s">
        <v>87</v>
      </c>
      <c r="AP13" s="218" t="s">
        <v>251</v>
      </c>
      <c r="AQ13" s="103"/>
      <c r="AR13" s="103"/>
      <c r="AS13" s="104"/>
    </row>
    <row r="14" spans="1:45" ht="281.5" customHeight="1">
      <c r="A14" s="205" t="s">
        <v>134</v>
      </c>
      <c r="B14" s="102" t="s">
        <v>157</v>
      </c>
      <c r="C14" s="114" t="s">
        <v>158</v>
      </c>
      <c r="D14" s="114" t="s">
        <v>147</v>
      </c>
      <c r="E14" s="221">
        <v>400.77199999999999</v>
      </c>
      <c r="F14" s="108">
        <v>400.77199999999999</v>
      </c>
      <c r="G14" s="109">
        <v>238.76065500000001</v>
      </c>
      <c r="H14" s="238" t="s">
        <v>282</v>
      </c>
      <c r="I14" s="111" t="s">
        <v>65</v>
      </c>
      <c r="J14" s="242" t="s">
        <v>276</v>
      </c>
      <c r="K14" s="230">
        <v>400.77199999999999</v>
      </c>
      <c r="L14" s="109">
        <v>417.66399999999999</v>
      </c>
      <c r="M14" s="123">
        <f t="shared" si="0"/>
        <v>16.891999999999996</v>
      </c>
      <c r="N14" s="109">
        <v>0</v>
      </c>
      <c r="O14" s="111" t="s">
        <v>283</v>
      </c>
      <c r="P14" s="112" t="s">
        <v>391</v>
      </c>
      <c r="Q14" s="113"/>
      <c r="R14" s="113" t="s">
        <v>132</v>
      </c>
      <c r="S14" s="114" t="s">
        <v>3</v>
      </c>
      <c r="T14" s="115" t="s">
        <v>373</v>
      </c>
      <c r="U14" s="189" t="s">
        <v>238</v>
      </c>
      <c r="V14" s="235"/>
      <c r="W14" s="252" t="s">
        <v>87</v>
      </c>
      <c r="X14" s="192">
        <v>6</v>
      </c>
      <c r="Y14" s="252" t="s">
        <v>87</v>
      </c>
      <c r="Z14" s="193"/>
      <c r="AA14" s="189"/>
      <c r="AB14" s="235"/>
      <c r="AC14" s="252" t="s">
        <v>87</v>
      </c>
      <c r="AD14" s="192"/>
      <c r="AE14" s="252" t="s">
        <v>87</v>
      </c>
      <c r="AF14" s="193"/>
      <c r="AG14" s="189"/>
      <c r="AH14" s="235"/>
      <c r="AI14" s="252" t="s">
        <v>87</v>
      </c>
      <c r="AJ14" s="192"/>
      <c r="AK14" s="252" t="s">
        <v>87</v>
      </c>
      <c r="AL14" s="193"/>
      <c r="AM14" s="222"/>
      <c r="AN14" s="222" t="s">
        <v>268</v>
      </c>
      <c r="AO14" s="222" t="s">
        <v>367</v>
      </c>
      <c r="AP14" s="218" t="s">
        <v>255</v>
      </c>
      <c r="AQ14" s="103" t="s">
        <v>61</v>
      </c>
      <c r="AR14" s="103"/>
      <c r="AS14" s="104"/>
    </row>
    <row r="15" spans="1:45" ht="125" customHeight="1">
      <c r="A15" s="205" t="s">
        <v>126</v>
      </c>
      <c r="B15" s="102" t="s">
        <v>159</v>
      </c>
      <c r="C15" s="114" t="s">
        <v>160</v>
      </c>
      <c r="D15" s="114" t="s">
        <v>372</v>
      </c>
      <c r="E15" s="221">
        <v>255.536</v>
      </c>
      <c r="F15" s="108">
        <v>255.536</v>
      </c>
      <c r="G15" s="109">
        <v>232.53923</v>
      </c>
      <c r="H15" s="109" t="s">
        <v>272</v>
      </c>
      <c r="I15" s="111" t="s">
        <v>65</v>
      </c>
      <c r="J15" s="242" t="s">
        <v>340</v>
      </c>
      <c r="K15" s="230">
        <v>255.65299999999999</v>
      </c>
      <c r="L15" s="109">
        <v>301.875</v>
      </c>
      <c r="M15" s="123">
        <f t="shared" si="0"/>
        <v>46.222000000000008</v>
      </c>
      <c r="N15" s="109">
        <v>0</v>
      </c>
      <c r="O15" s="111" t="s">
        <v>285</v>
      </c>
      <c r="P15" s="112" t="s">
        <v>284</v>
      </c>
      <c r="Q15" s="113"/>
      <c r="R15" s="113" t="s">
        <v>132</v>
      </c>
      <c r="S15" s="114" t="s">
        <v>3</v>
      </c>
      <c r="T15" s="115" t="s">
        <v>241</v>
      </c>
      <c r="U15" s="189" t="s">
        <v>238</v>
      </c>
      <c r="V15" s="235"/>
      <c r="W15" s="252" t="s">
        <v>87</v>
      </c>
      <c r="X15" s="192">
        <v>7</v>
      </c>
      <c r="Y15" s="252" t="s">
        <v>87</v>
      </c>
      <c r="Z15" s="193"/>
      <c r="AA15" s="189"/>
      <c r="AB15" s="235"/>
      <c r="AC15" s="252" t="s">
        <v>87</v>
      </c>
      <c r="AD15" s="192"/>
      <c r="AE15" s="252" t="s">
        <v>87</v>
      </c>
      <c r="AF15" s="193"/>
      <c r="AG15" s="189"/>
      <c r="AH15" s="235"/>
      <c r="AI15" s="252" t="s">
        <v>87</v>
      </c>
      <c r="AJ15" s="192"/>
      <c r="AK15" s="252" t="s">
        <v>87</v>
      </c>
      <c r="AL15" s="193"/>
      <c r="AM15" s="222"/>
      <c r="AN15" s="222" t="s">
        <v>250</v>
      </c>
      <c r="AO15" s="222" t="s">
        <v>87</v>
      </c>
      <c r="AP15" s="218" t="s">
        <v>253</v>
      </c>
      <c r="AQ15" s="103" t="s">
        <v>61</v>
      </c>
      <c r="AR15" s="103"/>
      <c r="AS15" s="104"/>
    </row>
    <row r="16" spans="1:45" ht="312.5" customHeight="1">
      <c r="A16" s="205" t="s">
        <v>127</v>
      </c>
      <c r="B16" s="102" t="s">
        <v>161</v>
      </c>
      <c r="C16" s="114" t="s">
        <v>162</v>
      </c>
      <c r="D16" s="114" t="s">
        <v>150</v>
      </c>
      <c r="E16" s="221">
        <v>295.89600000000002</v>
      </c>
      <c r="F16" s="108">
        <v>295.89600000000002</v>
      </c>
      <c r="G16" s="241">
        <v>182.818332</v>
      </c>
      <c r="H16" s="109" t="s">
        <v>272</v>
      </c>
      <c r="I16" s="111" t="s">
        <v>65</v>
      </c>
      <c r="J16" s="242" t="s">
        <v>277</v>
      </c>
      <c r="K16" s="230">
        <v>327.43200000000002</v>
      </c>
      <c r="L16" s="109">
        <v>443.01400000000001</v>
      </c>
      <c r="M16" s="123">
        <f t="shared" si="0"/>
        <v>115.58199999999999</v>
      </c>
      <c r="N16" s="109">
        <v>0</v>
      </c>
      <c r="O16" s="111" t="s">
        <v>285</v>
      </c>
      <c r="P16" s="112" t="s">
        <v>297</v>
      </c>
      <c r="Q16" s="113"/>
      <c r="R16" s="113" t="s">
        <v>132</v>
      </c>
      <c r="S16" s="114" t="s">
        <v>1</v>
      </c>
      <c r="T16" s="115" t="s">
        <v>244</v>
      </c>
      <c r="U16" s="189" t="s">
        <v>238</v>
      </c>
      <c r="V16" s="235"/>
      <c r="W16" s="252" t="s">
        <v>87</v>
      </c>
      <c r="X16" s="192">
        <v>8</v>
      </c>
      <c r="Y16" s="252" t="s">
        <v>87</v>
      </c>
      <c r="Z16" s="193"/>
      <c r="AA16" s="189"/>
      <c r="AB16" s="235"/>
      <c r="AC16" s="252" t="s">
        <v>87</v>
      </c>
      <c r="AD16" s="192"/>
      <c r="AE16" s="252" t="s">
        <v>87</v>
      </c>
      <c r="AF16" s="193"/>
      <c r="AG16" s="189"/>
      <c r="AH16" s="235"/>
      <c r="AI16" s="252" t="s">
        <v>87</v>
      </c>
      <c r="AJ16" s="192"/>
      <c r="AK16" s="252" t="s">
        <v>87</v>
      </c>
      <c r="AL16" s="193"/>
      <c r="AM16" s="222"/>
      <c r="AN16" s="222" t="s">
        <v>250</v>
      </c>
      <c r="AO16" s="222" t="s">
        <v>87</v>
      </c>
      <c r="AP16" s="218" t="s">
        <v>374</v>
      </c>
      <c r="AQ16" s="103" t="s">
        <v>61</v>
      </c>
      <c r="AR16" s="103" t="s">
        <v>61</v>
      </c>
      <c r="AS16" s="104"/>
    </row>
    <row r="17" spans="1:45" ht="78" customHeight="1">
      <c r="A17" s="205" t="s">
        <v>128</v>
      </c>
      <c r="B17" s="102" t="s">
        <v>163</v>
      </c>
      <c r="C17" s="114" t="s">
        <v>164</v>
      </c>
      <c r="D17" s="114" t="s">
        <v>147</v>
      </c>
      <c r="E17" s="221">
        <v>915.76300000000003</v>
      </c>
      <c r="F17" s="243">
        <v>954.29600000000005</v>
      </c>
      <c r="G17" s="109">
        <v>807.60707600000001</v>
      </c>
      <c r="H17" s="109" t="s">
        <v>272</v>
      </c>
      <c r="I17" s="111" t="s">
        <v>65</v>
      </c>
      <c r="J17" s="242" t="s">
        <v>341</v>
      </c>
      <c r="K17" s="230">
        <v>590.17100000000005</v>
      </c>
      <c r="L17" s="109">
        <v>579.50099999999998</v>
      </c>
      <c r="M17" s="123">
        <f t="shared" si="0"/>
        <v>-10.670000000000073</v>
      </c>
      <c r="N17" s="109">
        <v>0</v>
      </c>
      <c r="O17" s="111" t="s">
        <v>48</v>
      </c>
      <c r="P17" s="112" t="s">
        <v>288</v>
      </c>
      <c r="Q17" s="113"/>
      <c r="R17" s="113" t="s">
        <v>132</v>
      </c>
      <c r="S17" s="114" t="s">
        <v>237</v>
      </c>
      <c r="T17" s="115" t="s">
        <v>245</v>
      </c>
      <c r="U17" s="189" t="s">
        <v>238</v>
      </c>
      <c r="V17" s="235"/>
      <c r="W17" s="252" t="s">
        <v>87</v>
      </c>
      <c r="X17" s="192">
        <v>9</v>
      </c>
      <c r="Y17" s="252" t="s">
        <v>87</v>
      </c>
      <c r="Z17" s="193"/>
      <c r="AA17" s="189"/>
      <c r="AB17" s="235"/>
      <c r="AC17" s="252" t="s">
        <v>87</v>
      </c>
      <c r="AD17" s="192"/>
      <c r="AE17" s="252" t="s">
        <v>87</v>
      </c>
      <c r="AF17" s="193"/>
      <c r="AG17" s="189"/>
      <c r="AH17" s="235"/>
      <c r="AI17" s="252" t="s">
        <v>87</v>
      </c>
      <c r="AJ17" s="192"/>
      <c r="AK17" s="252" t="s">
        <v>87</v>
      </c>
      <c r="AL17" s="193"/>
      <c r="AM17" s="222"/>
      <c r="AN17" s="222" t="s">
        <v>250</v>
      </c>
      <c r="AO17" s="222" t="s">
        <v>87</v>
      </c>
      <c r="AP17" s="218" t="s">
        <v>256</v>
      </c>
      <c r="AQ17" s="103"/>
      <c r="AR17" s="103"/>
      <c r="AS17" s="104"/>
    </row>
    <row r="18" spans="1:45" ht="21.65" customHeight="1">
      <c r="A18" s="204"/>
      <c r="B18" s="220" t="s">
        <v>141</v>
      </c>
      <c r="C18" s="117"/>
      <c r="D18" s="117"/>
      <c r="E18" s="118"/>
      <c r="F18" s="118"/>
      <c r="G18" s="118"/>
      <c r="H18" s="118"/>
      <c r="I18" s="119"/>
      <c r="J18" s="117"/>
      <c r="K18" s="118"/>
      <c r="L18" s="118"/>
      <c r="M18" s="118"/>
      <c r="N18" s="118"/>
      <c r="O18" s="119"/>
      <c r="P18" s="117"/>
      <c r="Q18" s="117"/>
      <c r="R18" s="117"/>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1"/>
      <c r="AR18" s="121"/>
      <c r="AS18" s="122"/>
    </row>
    <row r="19" spans="1:45" ht="78" customHeight="1">
      <c r="A19" s="205" t="s">
        <v>333</v>
      </c>
      <c r="B19" s="102" t="s">
        <v>332</v>
      </c>
      <c r="C19" s="114"/>
      <c r="D19" s="114"/>
      <c r="E19" s="221"/>
      <c r="F19" s="108"/>
      <c r="G19" s="109"/>
      <c r="H19" s="109"/>
      <c r="I19" s="111"/>
      <c r="J19" s="242"/>
      <c r="K19" s="230"/>
      <c r="L19" s="109"/>
      <c r="M19" s="123"/>
      <c r="N19" s="109"/>
      <c r="O19" s="111"/>
      <c r="P19" s="112"/>
      <c r="Q19" s="113"/>
      <c r="R19" s="113"/>
      <c r="S19" s="114"/>
      <c r="T19" s="115"/>
      <c r="U19" s="189"/>
      <c r="V19" s="235"/>
      <c r="W19" s="252" t="s">
        <v>87</v>
      </c>
      <c r="X19" s="192"/>
      <c r="Y19" s="252" t="s">
        <v>87</v>
      </c>
      <c r="Z19" s="193"/>
      <c r="AA19" s="189"/>
      <c r="AB19" s="235"/>
      <c r="AC19" s="252" t="s">
        <v>87</v>
      </c>
      <c r="AD19" s="192"/>
      <c r="AE19" s="252" t="s">
        <v>87</v>
      </c>
      <c r="AF19" s="193"/>
      <c r="AG19" s="189"/>
      <c r="AH19" s="235"/>
      <c r="AI19" s="252" t="s">
        <v>87</v>
      </c>
      <c r="AJ19" s="192"/>
      <c r="AK19" s="252" t="s">
        <v>87</v>
      </c>
      <c r="AL19" s="193"/>
      <c r="AM19" s="222"/>
      <c r="AN19" s="222"/>
      <c r="AO19" s="222"/>
      <c r="AP19" s="218"/>
      <c r="AQ19" s="103"/>
      <c r="AR19" s="103"/>
      <c r="AS19" s="104"/>
    </row>
    <row r="20" spans="1:45" ht="95" customHeight="1">
      <c r="A20" s="105">
        <v>10</v>
      </c>
      <c r="B20" s="102" t="s">
        <v>165</v>
      </c>
      <c r="C20" s="114" t="s">
        <v>166</v>
      </c>
      <c r="D20" s="114" t="s">
        <v>150</v>
      </c>
      <c r="E20" s="221">
        <v>20.856999999999999</v>
      </c>
      <c r="F20" s="108">
        <v>20.856999999999999</v>
      </c>
      <c r="G20" s="241">
        <v>11.513261</v>
      </c>
      <c r="H20" s="109" t="s">
        <v>271</v>
      </c>
      <c r="I20" s="111" t="s">
        <v>65</v>
      </c>
      <c r="J20" s="242" t="s">
        <v>342</v>
      </c>
      <c r="K20" s="230">
        <v>21.472999999999999</v>
      </c>
      <c r="L20" s="109">
        <v>20.818000000000001</v>
      </c>
      <c r="M20" s="123">
        <f t="shared" si="0"/>
        <v>-0.65499999999999758</v>
      </c>
      <c r="N20" s="109">
        <v>0</v>
      </c>
      <c r="O20" s="111" t="s">
        <v>48</v>
      </c>
      <c r="P20" s="112" t="s">
        <v>290</v>
      </c>
      <c r="Q20" s="113"/>
      <c r="R20" s="113" t="s">
        <v>132</v>
      </c>
      <c r="S20" s="114" t="s">
        <v>1</v>
      </c>
      <c r="T20" s="115" t="s">
        <v>244</v>
      </c>
      <c r="U20" s="189" t="s">
        <v>238</v>
      </c>
      <c r="V20" s="235"/>
      <c r="W20" s="252" t="s">
        <v>87</v>
      </c>
      <c r="X20" s="192">
        <v>10</v>
      </c>
      <c r="Y20" s="252" t="s">
        <v>87</v>
      </c>
      <c r="Z20" s="193"/>
      <c r="AA20" s="189"/>
      <c r="AB20" s="235"/>
      <c r="AC20" s="252" t="s">
        <v>87</v>
      </c>
      <c r="AD20" s="192"/>
      <c r="AE20" s="252" t="s">
        <v>87</v>
      </c>
      <c r="AF20" s="193"/>
      <c r="AG20" s="189"/>
      <c r="AH20" s="235"/>
      <c r="AI20" s="252" t="s">
        <v>87</v>
      </c>
      <c r="AJ20" s="192"/>
      <c r="AK20" s="252" t="s">
        <v>87</v>
      </c>
      <c r="AL20" s="193"/>
      <c r="AM20" s="222"/>
      <c r="AN20" s="222" t="s">
        <v>250</v>
      </c>
      <c r="AO20" s="222" t="s">
        <v>87</v>
      </c>
      <c r="AP20" s="218" t="s">
        <v>252</v>
      </c>
      <c r="AQ20" s="103" t="s">
        <v>61</v>
      </c>
      <c r="AR20" s="103"/>
      <c r="AS20" s="104"/>
    </row>
    <row r="21" spans="1:45" ht="78" customHeight="1">
      <c r="A21" s="105">
        <v>11</v>
      </c>
      <c r="B21" s="102" t="s">
        <v>167</v>
      </c>
      <c r="C21" s="114" t="s">
        <v>375</v>
      </c>
      <c r="D21" s="114" t="s">
        <v>147</v>
      </c>
      <c r="E21" s="221">
        <v>125.371</v>
      </c>
      <c r="F21" s="108">
        <v>125.371</v>
      </c>
      <c r="G21" s="109">
        <v>71.747851999999995</v>
      </c>
      <c r="H21" s="109" t="s">
        <v>271</v>
      </c>
      <c r="I21" s="111" t="s">
        <v>65</v>
      </c>
      <c r="J21" s="242" t="s">
        <v>343</v>
      </c>
      <c r="K21" s="230">
        <v>145.173</v>
      </c>
      <c r="L21" s="241">
        <v>226.941</v>
      </c>
      <c r="M21" s="123">
        <f t="shared" si="0"/>
        <v>81.768000000000001</v>
      </c>
      <c r="N21" s="109">
        <v>0</v>
      </c>
      <c r="O21" s="111" t="s">
        <v>48</v>
      </c>
      <c r="P21" s="112" t="s">
        <v>291</v>
      </c>
      <c r="Q21" s="113"/>
      <c r="R21" s="113" t="s">
        <v>132</v>
      </c>
      <c r="S21" s="114" t="s">
        <v>237</v>
      </c>
      <c r="T21" s="115" t="s">
        <v>262</v>
      </c>
      <c r="U21" s="189" t="s">
        <v>238</v>
      </c>
      <c r="V21" s="235"/>
      <c r="W21" s="252" t="s">
        <v>87</v>
      </c>
      <c r="X21" s="192">
        <v>11</v>
      </c>
      <c r="Y21" s="252" t="s">
        <v>87</v>
      </c>
      <c r="Z21" s="193"/>
      <c r="AA21" s="189"/>
      <c r="AB21" s="235"/>
      <c r="AC21" s="252" t="s">
        <v>87</v>
      </c>
      <c r="AD21" s="192"/>
      <c r="AE21" s="252" t="s">
        <v>87</v>
      </c>
      <c r="AF21" s="193"/>
      <c r="AG21" s="189"/>
      <c r="AH21" s="235"/>
      <c r="AI21" s="252" t="s">
        <v>87</v>
      </c>
      <c r="AJ21" s="192"/>
      <c r="AK21" s="252" t="s">
        <v>87</v>
      </c>
      <c r="AL21" s="193"/>
      <c r="AM21" s="222"/>
      <c r="AN21" s="222" t="s">
        <v>250</v>
      </c>
      <c r="AO21" s="222" t="s">
        <v>87</v>
      </c>
      <c r="AP21" s="218" t="s">
        <v>252</v>
      </c>
      <c r="AQ21" s="103" t="s">
        <v>61</v>
      </c>
      <c r="AR21" s="103"/>
      <c r="AS21" s="104"/>
    </row>
    <row r="22" spans="1:45" ht="149" customHeight="1">
      <c r="A22" s="105">
        <v>12</v>
      </c>
      <c r="B22" s="102" t="s">
        <v>168</v>
      </c>
      <c r="C22" s="114" t="s">
        <v>166</v>
      </c>
      <c r="D22" s="114" t="s">
        <v>169</v>
      </c>
      <c r="E22" s="221">
        <v>229.53700000000001</v>
      </c>
      <c r="F22" s="108">
        <v>229.53700000000001</v>
      </c>
      <c r="G22" s="109">
        <v>220.50364099999999</v>
      </c>
      <c r="H22" s="240" t="s">
        <v>306</v>
      </c>
      <c r="I22" s="111" t="s">
        <v>65</v>
      </c>
      <c r="J22" s="242" t="s">
        <v>276</v>
      </c>
      <c r="K22" s="230">
        <v>256.68400000000003</v>
      </c>
      <c r="L22" s="109">
        <v>251.23400000000001</v>
      </c>
      <c r="M22" s="123">
        <f t="shared" si="0"/>
        <v>-5.4500000000000171</v>
      </c>
      <c r="N22" s="109">
        <v>0</v>
      </c>
      <c r="O22" s="111" t="s">
        <v>285</v>
      </c>
      <c r="P22" s="112" t="s">
        <v>392</v>
      </c>
      <c r="Q22" s="113"/>
      <c r="R22" s="113" t="s">
        <v>132</v>
      </c>
      <c r="S22" s="114" t="s">
        <v>3</v>
      </c>
      <c r="T22" s="115" t="s">
        <v>245</v>
      </c>
      <c r="U22" s="189" t="s">
        <v>238</v>
      </c>
      <c r="V22" s="235"/>
      <c r="W22" s="252" t="s">
        <v>87</v>
      </c>
      <c r="X22" s="192">
        <v>12</v>
      </c>
      <c r="Y22" s="252" t="s">
        <v>87</v>
      </c>
      <c r="Z22" s="193"/>
      <c r="AA22" s="189"/>
      <c r="AB22" s="235"/>
      <c r="AC22" s="252" t="s">
        <v>87</v>
      </c>
      <c r="AD22" s="192"/>
      <c r="AE22" s="252" t="s">
        <v>87</v>
      </c>
      <c r="AF22" s="193"/>
      <c r="AG22" s="189"/>
      <c r="AH22" s="235"/>
      <c r="AI22" s="252" t="s">
        <v>87</v>
      </c>
      <c r="AJ22" s="192"/>
      <c r="AK22" s="252" t="s">
        <v>87</v>
      </c>
      <c r="AL22" s="193"/>
      <c r="AM22" s="222"/>
      <c r="AN22" s="222" t="s">
        <v>268</v>
      </c>
      <c r="AO22" s="222" t="s">
        <v>368</v>
      </c>
      <c r="AP22" s="218" t="s">
        <v>257</v>
      </c>
      <c r="AQ22" s="103"/>
      <c r="AR22" s="103"/>
      <c r="AS22" s="104"/>
    </row>
    <row r="23" spans="1:45" ht="129" customHeight="1">
      <c r="A23" s="105">
        <v>13</v>
      </c>
      <c r="B23" s="102" t="s">
        <v>362</v>
      </c>
      <c r="C23" s="114" t="s">
        <v>160</v>
      </c>
      <c r="D23" s="114" t="s">
        <v>153</v>
      </c>
      <c r="E23" s="221">
        <v>1077.0509999999999</v>
      </c>
      <c r="F23" s="108">
        <v>1151.7673139999999</v>
      </c>
      <c r="G23" s="109">
        <v>934.72412999999995</v>
      </c>
      <c r="H23" s="109" t="s">
        <v>271</v>
      </c>
      <c r="I23" s="111" t="s">
        <v>65</v>
      </c>
      <c r="J23" s="242" t="s">
        <v>337</v>
      </c>
      <c r="K23" s="230">
        <v>1060.98</v>
      </c>
      <c r="L23" s="109">
        <v>934.57299999999998</v>
      </c>
      <c r="M23" s="123">
        <f t="shared" si="0"/>
        <v>-126.40700000000004</v>
      </c>
      <c r="N23" s="241">
        <v>-126.407</v>
      </c>
      <c r="O23" s="111" t="s">
        <v>46</v>
      </c>
      <c r="P23" s="112" t="s">
        <v>298</v>
      </c>
      <c r="Q23" s="113"/>
      <c r="R23" s="113" t="s">
        <v>132</v>
      </c>
      <c r="S23" s="114" t="s">
        <v>3</v>
      </c>
      <c r="T23" s="115" t="s">
        <v>241</v>
      </c>
      <c r="U23" s="189" t="s">
        <v>238</v>
      </c>
      <c r="V23" s="235"/>
      <c r="W23" s="252" t="s">
        <v>87</v>
      </c>
      <c r="X23" s="192">
        <v>13</v>
      </c>
      <c r="Y23" s="252" t="s">
        <v>87</v>
      </c>
      <c r="Z23" s="193"/>
      <c r="AA23" s="189"/>
      <c r="AB23" s="235"/>
      <c r="AC23" s="252" t="s">
        <v>87</v>
      </c>
      <c r="AD23" s="192"/>
      <c r="AE23" s="252" t="s">
        <v>87</v>
      </c>
      <c r="AF23" s="193"/>
      <c r="AG23" s="189"/>
      <c r="AH23" s="235"/>
      <c r="AI23" s="252" t="s">
        <v>87</v>
      </c>
      <c r="AJ23" s="192"/>
      <c r="AK23" s="252" t="s">
        <v>87</v>
      </c>
      <c r="AL23" s="193"/>
      <c r="AM23" s="222"/>
      <c r="AN23" s="222" t="s">
        <v>250</v>
      </c>
      <c r="AO23" s="222" t="s">
        <v>87</v>
      </c>
      <c r="AP23" s="218" t="s">
        <v>252</v>
      </c>
      <c r="AQ23" s="103" t="s">
        <v>61</v>
      </c>
      <c r="AR23" s="103"/>
      <c r="AS23" s="104"/>
    </row>
    <row r="24" spans="1:45" ht="107.5" customHeight="1">
      <c r="A24" s="105">
        <v>14</v>
      </c>
      <c r="B24" s="102" t="s">
        <v>353</v>
      </c>
      <c r="C24" s="114" t="s">
        <v>166</v>
      </c>
      <c r="D24" s="114" t="s">
        <v>331</v>
      </c>
      <c r="E24" s="221">
        <v>87.533000000000001</v>
      </c>
      <c r="F24" s="108">
        <v>87.533000000000001</v>
      </c>
      <c r="G24" s="109">
        <v>25.493475</v>
      </c>
      <c r="H24" s="109" t="s">
        <v>271</v>
      </c>
      <c r="I24" s="111" t="s">
        <v>76</v>
      </c>
      <c r="J24" s="242" t="s">
        <v>278</v>
      </c>
      <c r="K24" s="230">
        <v>83.213999999999999</v>
      </c>
      <c r="L24" s="109">
        <v>0</v>
      </c>
      <c r="M24" s="123">
        <f t="shared" si="0"/>
        <v>-83.213999999999999</v>
      </c>
      <c r="N24" s="230">
        <v>-83.213999999999999</v>
      </c>
      <c r="O24" s="111" t="s">
        <v>59</v>
      </c>
      <c r="P24" s="112" t="s">
        <v>299</v>
      </c>
      <c r="Q24" s="113"/>
      <c r="R24" s="113" t="s">
        <v>132</v>
      </c>
      <c r="S24" s="114" t="s">
        <v>3</v>
      </c>
      <c r="T24" s="115" t="s">
        <v>245</v>
      </c>
      <c r="U24" s="189" t="s">
        <v>238</v>
      </c>
      <c r="V24" s="235"/>
      <c r="W24" s="252" t="s">
        <v>87</v>
      </c>
      <c r="X24" s="192">
        <v>15</v>
      </c>
      <c r="Y24" s="252" t="s">
        <v>87</v>
      </c>
      <c r="Z24" s="193"/>
      <c r="AA24" s="189"/>
      <c r="AB24" s="235"/>
      <c r="AC24" s="252" t="s">
        <v>87</v>
      </c>
      <c r="AD24" s="192"/>
      <c r="AE24" s="252" t="s">
        <v>87</v>
      </c>
      <c r="AF24" s="193"/>
      <c r="AG24" s="189"/>
      <c r="AH24" s="235"/>
      <c r="AI24" s="252" t="s">
        <v>87</v>
      </c>
      <c r="AJ24" s="192"/>
      <c r="AK24" s="252" t="s">
        <v>87</v>
      </c>
      <c r="AL24" s="193"/>
      <c r="AM24" s="222"/>
      <c r="AN24" s="222" t="s">
        <v>250</v>
      </c>
      <c r="AO24" s="222" t="s">
        <v>87</v>
      </c>
      <c r="AP24" s="218" t="s">
        <v>257</v>
      </c>
      <c r="AQ24" s="103"/>
      <c r="AR24" s="103"/>
      <c r="AS24" s="104"/>
    </row>
    <row r="25" spans="1:45" ht="409.6" customHeight="1">
      <c r="A25" s="105">
        <v>15</v>
      </c>
      <c r="B25" s="102" t="s">
        <v>354</v>
      </c>
      <c r="C25" s="114" t="s">
        <v>171</v>
      </c>
      <c r="D25" s="114" t="s">
        <v>147</v>
      </c>
      <c r="E25" s="221">
        <v>398.238</v>
      </c>
      <c r="F25" s="243">
        <v>353.68799999999999</v>
      </c>
      <c r="G25" s="109">
        <v>342.73232000000002</v>
      </c>
      <c r="H25" s="240" t="s">
        <v>293</v>
      </c>
      <c r="I25" s="111" t="s">
        <v>65</v>
      </c>
      <c r="J25" s="242" t="s">
        <v>276</v>
      </c>
      <c r="K25" s="230">
        <v>367.73599999999999</v>
      </c>
      <c r="L25" s="109">
        <v>252.56899999999999</v>
      </c>
      <c r="M25" s="123">
        <f t="shared" si="0"/>
        <v>-115.167</v>
      </c>
      <c r="N25" s="109">
        <v>0</v>
      </c>
      <c r="O25" s="111" t="s">
        <v>48</v>
      </c>
      <c r="P25" s="112" t="s">
        <v>292</v>
      </c>
      <c r="Q25" s="113"/>
      <c r="R25" s="113" t="s">
        <v>132</v>
      </c>
      <c r="S25" s="114" t="s">
        <v>3</v>
      </c>
      <c r="T25" s="115" t="s">
        <v>262</v>
      </c>
      <c r="U25" s="189" t="s">
        <v>238</v>
      </c>
      <c r="V25" s="235"/>
      <c r="W25" s="252" t="s">
        <v>87</v>
      </c>
      <c r="X25" s="192">
        <v>16</v>
      </c>
      <c r="Y25" s="252" t="s">
        <v>87</v>
      </c>
      <c r="Z25" s="193"/>
      <c r="AA25" s="189"/>
      <c r="AB25" s="235"/>
      <c r="AC25" s="252" t="s">
        <v>87</v>
      </c>
      <c r="AD25" s="192"/>
      <c r="AE25" s="252" t="s">
        <v>87</v>
      </c>
      <c r="AF25" s="193"/>
      <c r="AG25" s="189"/>
      <c r="AH25" s="235"/>
      <c r="AI25" s="252" t="s">
        <v>87</v>
      </c>
      <c r="AJ25" s="192"/>
      <c r="AK25" s="252" t="s">
        <v>87</v>
      </c>
      <c r="AL25" s="193"/>
      <c r="AM25" s="222"/>
      <c r="AN25" s="222" t="s">
        <v>268</v>
      </c>
      <c r="AO25" s="222" t="s">
        <v>367</v>
      </c>
      <c r="AP25" s="218" t="s">
        <v>255</v>
      </c>
      <c r="AQ25" s="103" t="s">
        <v>61</v>
      </c>
      <c r="AR25" s="103"/>
      <c r="AS25" s="104"/>
    </row>
    <row r="26" spans="1:45" ht="78" customHeight="1">
      <c r="A26" s="105">
        <v>16</v>
      </c>
      <c r="B26" s="102" t="s">
        <v>363</v>
      </c>
      <c r="C26" s="114" t="s">
        <v>160</v>
      </c>
      <c r="D26" s="114" t="s">
        <v>147</v>
      </c>
      <c r="E26" s="221">
        <v>740.08799999999997</v>
      </c>
      <c r="F26" s="108">
        <v>984.251711</v>
      </c>
      <c r="G26" s="109">
        <v>866.20917199999997</v>
      </c>
      <c r="H26" s="109" t="s">
        <v>271</v>
      </c>
      <c r="I26" s="111" t="s">
        <v>65</v>
      </c>
      <c r="J26" s="242" t="s">
        <v>279</v>
      </c>
      <c r="K26" s="230">
        <v>714.803</v>
      </c>
      <c r="L26" s="109">
        <v>849.32799999999997</v>
      </c>
      <c r="M26" s="123">
        <f t="shared" si="0"/>
        <v>134.52499999999998</v>
      </c>
      <c r="N26" s="109">
        <v>0</v>
      </c>
      <c r="O26" s="111" t="s">
        <v>48</v>
      </c>
      <c r="P26" s="112" t="s">
        <v>300</v>
      </c>
      <c r="Q26" s="113"/>
      <c r="R26" s="113" t="s">
        <v>132</v>
      </c>
      <c r="S26" s="114" t="s">
        <v>3</v>
      </c>
      <c r="T26" s="115" t="s">
        <v>241</v>
      </c>
      <c r="U26" s="189" t="s">
        <v>238</v>
      </c>
      <c r="V26" s="235"/>
      <c r="W26" s="252" t="s">
        <v>87</v>
      </c>
      <c r="X26" s="192">
        <v>17</v>
      </c>
      <c r="Y26" s="252" t="s">
        <v>87</v>
      </c>
      <c r="Z26" s="193"/>
      <c r="AA26" s="189"/>
      <c r="AB26" s="235"/>
      <c r="AC26" s="252" t="s">
        <v>87</v>
      </c>
      <c r="AD26" s="192"/>
      <c r="AE26" s="252" t="s">
        <v>87</v>
      </c>
      <c r="AF26" s="193"/>
      <c r="AG26" s="189"/>
      <c r="AH26" s="235"/>
      <c r="AI26" s="252" t="s">
        <v>87</v>
      </c>
      <c r="AJ26" s="192"/>
      <c r="AK26" s="252" t="s">
        <v>87</v>
      </c>
      <c r="AL26" s="193"/>
      <c r="AM26" s="222"/>
      <c r="AN26" s="222" t="s">
        <v>250</v>
      </c>
      <c r="AO26" s="222" t="s">
        <v>87</v>
      </c>
      <c r="AP26" s="218" t="s">
        <v>251</v>
      </c>
      <c r="AQ26" s="103" t="s">
        <v>61</v>
      </c>
      <c r="AR26" s="103"/>
      <c r="AS26" s="104"/>
    </row>
    <row r="27" spans="1:45" ht="345.5" customHeight="1">
      <c r="A27" s="105">
        <v>17</v>
      </c>
      <c r="B27" s="102" t="s">
        <v>172</v>
      </c>
      <c r="C27" s="114" t="s">
        <v>166</v>
      </c>
      <c r="D27" s="114" t="s">
        <v>376</v>
      </c>
      <c r="E27" s="221">
        <v>1357.6659999999999</v>
      </c>
      <c r="F27" s="108">
        <v>1357.6659999999999</v>
      </c>
      <c r="G27" s="109">
        <v>988.84578199999999</v>
      </c>
      <c r="H27" s="109" t="s">
        <v>271</v>
      </c>
      <c r="I27" s="111" t="s">
        <v>65</v>
      </c>
      <c r="J27" s="242" t="s">
        <v>344</v>
      </c>
      <c r="K27" s="230">
        <v>1398.7159999999999</v>
      </c>
      <c r="L27" s="109">
        <v>1701.865</v>
      </c>
      <c r="M27" s="123">
        <f t="shared" si="0"/>
        <v>303.14900000000011</v>
      </c>
      <c r="N27" s="109">
        <v>0</v>
      </c>
      <c r="O27" s="111" t="s">
        <v>48</v>
      </c>
      <c r="P27" s="112" t="s">
        <v>393</v>
      </c>
      <c r="Q27" s="113"/>
      <c r="R27" s="113" t="s">
        <v>132</v>
      </c>
      <c r="S27" s="114" t="s">
        <v>3</v>
      </c>
      <c r="T27" s="115" t="s">
        <v>241</v>
      </c>
      <c r="U27" s="189" t="s">
        <v>238</v>
      </c>
      <c r="V27" s="190"/>
      <c r="W27" s="191" t="s">
        <v>87</v>
      </c>
      <c r="X27" s="192">
        <v>18</v>
      </c>
      <c r="Y27" s="191" t="s">
        <v>87</v>
      </c>
      <c r="Z27" s="193"/>
      <c r="AA27" s="189"/>
      <c r="AB27" s="190"/>
      <c r="AC27" s="191" t="s">
        <v>87</v>
      </c>
      <c r="AD27" s="192"/>
      <c r="AE27" s="191" t="s">
        <v>87</v>
      </c>
      <c r="AF27" s="193"/>
      <c r="AG27" s="189"/>
      <c r="AH27" s="190"/>
      <c r="AI27" s="191" t="s">
        <v>87</v>
      </c>
      <c r="AJ27" s="192"/>
      <c r="AK27" s="191" t="s">
        <v>87</v>
      </c>
      <c r="AL27" s="193"/>
      <c r="AM27" s="194"/>
      <c r="AN27" s="194" t="s">
        <v>250</v>
      </c>
      <c r="AO27" s="194" t="s">
        <v>87</v>
      </c>
      <c r="AP27" s="227" t="s">
        <v>257</v>
      </c>
      <c r="AQ27" s="103" t="s">
        <v>61</v>
      </c>
      <c r="AR27" s="103"/>
      <c r="AS27" s="104"/>
    </row>
    <row r="28" spans="1:45" ht="121" customHeight="1">
      <c r="A28" s="105">
        <v>18</v>
      </c>
      <c r="B28" s="102" t="s">
        <v>173</v>
      </c>
      <c r="C28" s="114" t="s">
        <v>166</v>
      </c>
      <c r="D28" s="114" t="s">
        <v>150</v>
      </c>
      <c r="E28" s="221">
        <v>71.350999999999999</v>
      </c>
      <c r="F28" s="108">
        <v>71.350999999999999</v>
      </c>
      <c r="G28" s="109">
        <v>46.146467000000001</v>
      </c>
      <c r="H28" s="109" t="s">
        <v>271</v>
      </c>
      <c r="I28" s="111" t="s">
        <v>65</v>
      </c>
      <c r="J28" s="242" t="s">
        <v>404</v>
      </c>
      <c r="K28" s="230">
        <v>68.043000000000006</v>
      </c>
      <c r="L28" s="109">
        <v>97.192999999999998</v>
      </c>
      <c r="M28" s="123">
        <f t="shared" si="0"/>
        <v>29.149999999999991</v>
      </c>
      <c r="N28" s="109">
        <v>0</v>
      </c>
      <c r="O28" s="111" t="s">
        <v>48</v>
      </c>
      <c r="P28" s="112" t="s">
        <v>301</v>
      </c>
      <c r="Q28" s="113"/>
      <c r="R28" s="113" t="s">
        <v>132</v>
      </c>
      <c r="S28" s="114" t="s">
        <v>3</v>
      </c>
      <c r="T28" s="115" t="s">
        <v>241</v>
      </c>
      <c r="U28" s="189" t="s">
        <v>238</v>
      </c>
      <c r="V28" s="190"/>
      <c r="W28" s="191" t="s">
        <v>87</v>
      </c>
      <c r="X28" s="192">
        <v>19</v>
      </c>
      <c r="Y28" s="191" t="s">
        <v>87</v>
      </c>
      <c r="Z28" s="193"/>
      <c r="AA28" s="189"/>
      <c r="AB28" s="190"/>
      <c r="AC28" s="191" t="s">
        <v>87</v>
      </c>
      <c r="AD28" s="192"/>
      <c r="AE28" s="191" t="s">
        <v>87</v>
      </c>
      <c r="AF28" s="193"/>
      <c r="AG28" s="189"/>
      <c r="AH28" s="190"/>
      <c r="AI28" s="191" t="s">
        <v>87</v>
      </c>
      <c r="AJ28" s="192"/>
      <c r="AK28" s="191" t="s">
        <v>87</v>
      </c>
      <c r="AL28" s="193"/>
      <c r="AM28" s="194"/>
      <c r="AN28" s="194" t="s">
        <v>250</v>
      </c>
      <c r="AO28" s="194" t="s">
        <v>87</v>
      </c>
      <c r="AP28" s="227" t="s">
        <v>258</v>
      </c>
      <c r="AQ28" s="103" t="s">
        <v>61</v>
      </c>
      <c r="AR28" s="103"/>
      <c r="AS28" s="104"/>
    </row>
    <row r="29" spans="1:45" ht="117.5" customHeight="1">
      <c r="A29" s="105">
        <v>19</v>
      </c>
      <c r="B29" s="102" t="s">
        <v>334</v>
      </c>
      <c r="C29" s="114" t="s">
        <v>171</v>
      </c>
      <c r="D29" s="114" t="s">
        <v>174</v>
      </c>
      <c r="E29" s="221">
        <v>693.53399999999999</v>
      </c>
      <c r="F29" s="243">
        <v>734.29211999999995</v>
      </c>
      <c r="G29" s="109">
        <v>589.02630499999998</v>
      </c>
      <c r="H29" s="109" t="s">
        <v>271</v>
      </c>
      <c r="I29" s="111" t="s">
        <v>76</v>
      </c>
      <c r="J29" s="242" t="s">
        <v>278</v>
      </c>
      <c r="K29" s="230">
        <v>0</v>
      </c>
      <c r="L29" s="109">
        <v>0</v>
      </c>
      <c r="M29" s="123">
        <f t="shared" si="0"/>
        <v>0</v>
      </c>
      <c r="N29" s="109">
        <v>0</v>
      </c>
      <c r="O29" s="111" t="s">
        <v>75</v>
      </c>
      <c r="P29" s="112" t="s">
        <v>295</v>
      </c>
      <c r="Q29" s="113"/>
      <c r="R29" s="113" t="s">
        <v>132</v>
      </c>
      <c r="S29" s="114" t="s">
        <v>3</v>
      </c>
      <c r="T29" s="115" t="s">
        <v>241</v>
      </c>
      <c r="U29" s="189" t="s">
        <v>238</v>
      </c>
      <c r="V29" s="235"/>
      <c r="W29" s="252" t="s">
        <v>87</v>
      </c>
      <c r="X29" s="192">
        <v>20</v>
      </c>
      <c r="Y29" s="252" t="s">
        <v>87</v>
      </c>
      <c r="Z29" s="193"/>
      <c r="AA29" s="189"/>
      <c r="AB29" s="235"/>
      <c r="AC29" s="252" t="s">
        <v>87</v>
      </c>
      <c r="AD29" s="192"/>
      <c r="AE29" s="252" t="s">
        <v>87</v>
      </c>
      <c r="AF29" s="193"/>
      <c r="AG29" s="189"/>
      <c r="AH29" s="235"/>
      <c r="AI29" s="252" t="s">
        <v>87</v>
      </c>
      <c r="AJ29" s="192"/>
      <c r="AK29" s="252" t="s">
        <v>87</v>
      </c>
      <c r="AL29" s="193"/>
      <c r="AM29" s="222"/>
      <c r="AN29" s="222" t="s">
        <v>250</v>
      </c>
      <c r="AO29" s="222" t="s">
        <v>87</v>
      </c>
      <c r="AP29" s="218" t="s">
        <v>257</v>
      </c>
      <c r="AQ29" s="103" t="s">
        <v>61</v>
      </c>
      <c r="AR29" s="103"/>
      <c r="AS29" s="104"/>
    </row>
    <row r="30" spans="1:45" ht="78" customHeight="1">
      <c r="A30" s="105">
        <v>20</v>
      </c>
      <c r="B30" s="102" t="s">
        <v>175</v>
      </c>
      <c r="C30" s="114" t="s">
        <v>176</v>
      </c>
      <c r="D30" s="114" t="s">
        <v>153</v>
      </c>
      <c r="E30" s="221">
        <v>63.253999999999998</v>
      </c>
      <c r="F30" s="108">
        <v>63.253999999999998</v>
      </c>
      <c r="G30" s="109">
        <v>45.275309</v>
      </c>
      <c r="H30" s="109" t="s">
        <v>271</v>
      </c>
      <c r="I30" s="111" t="s">
        <v>65</v>
      </c>
      <c r="J30" s="242" t="s">
        <v>279</v>
      </c>
      <c r="K30" s="230">
        <v>59.679000000000002</v>
      </c>
      <c r="L30" s="109">
        <v>88.575999999999993</v>
      </c>
      <c r="M30" s="123">
        <f t="shared" si="0"/>
        <v>28.896999999999991</v>
      </c>
      <c r="N30" s="109">
        <v>0</v>
      </c>
      <c r="O30" s="111" t="s">
        <v>48</v>
      </c>
      <c r="P30" s="112" t="s">
        <v>300</v>
      </c>
      <c r="Q30" s="113"/>
      <c r="R30" s="113" t="s">
        <v>132</v>
      </c>
      <c r="S30" s="114" t="s">
        <v>3</v>
      </c>
      <c r="T30" s="115" t="s">
        <v>241</v>
      </c>
      <c r="U30" s="189" t="s">
        <v>238</v>
      </c>
      <c r="V30" s="235"/>
      <c r="W30" s="252" t="s">
        <v>87</v>
      </c>
      <c r="X30" s="192">
        <v>21</v>
      </c>
      <c r="Y30" s="252" t="s">
        <v>87</v>
      </c>
      <c r="Z30" s="193"/>
      <c r="AA30" s="189"/>
      <c r="AB30" s="235"/>
      <c r="AC30" s="252" t="s">
        <v>87</v>
      </c>
      <c r="AD30" s="192"/>
      <c r="AE30" s="252" t="s">
        <v>87</v>
      </c>
      <c r="AF30" s="193"/>
      <c r="AG30" s="189"/>
      <c r="AH30" s="235"/>
      <c r="AI30" s="252" t="s">
        <v>87</v>
      </c>
      <c r="AJ30" s="192"/>
      <c r="AK30" s="252" t="s">
        <v>87</v>
      </c>
      <c r="AL30" s="193"/>
      <c r="AM30" s="222"/>
      <c r="AN30" s="222" t="s">
        <v>250</v>
      </c>
      <c r="AO30" s="222" t="s">
        <v>87</v>
      </c>
      <c r="AP30" s="218" t="s">
        <v>253</v>
      </c>
      <c r="AQ30" s="103" t="s">
        <v>61</v>
      </c>
      <c r="AR30" s="103"/>
      <c r="AS30" s="104"/>
    </row>
    <row r="31" spans="1:45" ht="120.5" customHeight="1">
      <c r="A31" s="105">
        <v>21</v>
      </c>
      <c r="B31" s="102" t="s">
        <v>177</v>
      </c>
      <c r="C31" s="114" t="s">
        <v>166</v>
      </c>
      <c r="D31" s="114" t="s">
        <v>169</v>
      </c>
      <c r="E31" s="221">
        <v>76.881</v>
      </c>
      <c r="F31" s="108">
        <v>76.881</v>
      </c>
      <c r="G31" s="109">
        <v>55.317236000000001</v>
      </c>
      <c r="H31" s="238" t="s">
        <v>305</v>
      </c>
      <c r="I31" s="111" t="s">
        <v>65</v>
      </c>
      <c r="J31" s="242" t="s">
        <v>276</v>
      </c>
      <c r="K31" s="230">
        <v>44.417999999999999</v>
      </c>
      <c r="L31" s="109">
        <v>57.746000000000002</v>
      </c>
      <c r="M31" s="123">
        <f t="shared" si="0"/>
        <v>13.328000000000003</v>
      </c>
      <c r="N31" s="109">
        <v>0</v>
      </c>
      <c r="O31" s="111" t="s">
        <v>285</v>
      </c>
      <c r="P31" s="112" t="s">
        <v>394</v>
      </c>
      <c r="Q31" s="113"/>
      <c r="R31" s="113" t="s">
        <v>132</v>
      </c>
      <c r="S31" s="114" t="s">
        <v>3</v>
      </c>
      <c r="T31" s="115" t="s">
        <v>241</v>
      </c>
      <c r="U31" s="189" t="s">
        <v>238</v>
      </c>
      <c r="V31" s="190"/>
      <c r="W31" s="191" t="s">
        <v>87</v>
      </c>
      <c r="X31" s="192">
        <v>22</v>
      </c>
      <c r="Y31" s="191" t="s">
        <v>87</v>
      </c>
      <c r="Z31" s="193"/>
      <c r="AA31" s="189"/>
      <c r="AB31" s="190"/>
      <c r="AC31" s="191" t="s">
        <v>87</v>
      </c>
      <c r="AD31" s="192"/>
      <c r="AE31" s="191" t="s">
        <v>87</v>
      </c>
      <c r="AF31" s="193"/>
      <c r="AG31" s="189"/>
      <c r="AH31" s="190"/>
      <c r="AI31" s="191" t="s">
        <v>87</v>
      </c>
      <c r="AJ31" s="192"/>
      <c r="AK31" s="191" t="s">
        <v>87</v>
      </c>
      <c r="AL31" s="193"/>
      <c r="AM31" s="194"/>
      <c r="AN31" s="194" t="s">
        <v>268</v>
      </c>
      <c r="AO31" s="194" t="s">
        <v>368</v>
      </c>
      <c r="AP31" s="227" t="s">
        <v>255</v>
      </c>
      <c r="AQ31" s="103" t="s">
        <v>61</v>
      </c>
      <c r="AR31" s="103"/>
      <c r="AS31" s="104"/>
    </row>
    <row r="32" spans="1:45" ht="100" customHeight="1">
      <c r="A32" s="105">
        <v>22</v>
      </c>
      <c r="B32" s="102" t="s">
        <v>178</v>
      </c>
      <c r="C32" s="114" t="s">
        <v>166</v>
      </c>
      <c r="D32" s="114" t="s">
        <v>170</v>
      </c>
      <c r="E32" s="221">
        <v>316.596</v>
      </c>
      <c r="F32" s="108">
        <v>316.596</v>
      </c>
      <c r="G32" s="109">
        <v>275.87383199999999</v>
      </c>
      <c r="H32" s="109" t="s">
        <v>272</v>
      </c>
      <c r="I32" s="111" t="s">
        <v>65</v>
      </c>
      <c r="J32" s="242" t="s">
        <v>345</v>
      </c>
      <c r="K32" s="230">
        <v>335.74799999999999</v>
      </c>
      <c r="L32" s="109">
        <v>679.52</v>
      </c>
      <c r="M32" s="123">
        <f t="shared" si="0"/>
        <v>343.77199999999999</v>
      </c>
      <c r="N32" s="109">
        <v>0</v>
      </c>
      <c r="O32" s="111" t="s">
        <v>285</v>
      </c>
      <c r="P32" s="112" t="s">
        <v>296</v>
      </c>
      <c r="Q32" s="113"/>
      <c r="R32" s="113" t="s">
        <v>132</v>
      </c>
      <c r="S32" s="114" t="s">
        <v>3</v>
      </c>
      <c r="T32" s="115" t="s">
        <v>241</v>
      </c>
      <c r="U32" s="189" t="s">
        <v>238</v>
      </c>
      <c r="V32" s="190"/>
      <c r="W32" s="191" t="s">
        <v>87</v>
      </c>
      <c r="X32" s="192">
        <v>23</v>
      </c>
      <c r="Y32" s="191" t="s">
        <v>87</v>
      </c>
      <c r="Z32" s="193"/>
      <c r="AA32" s="189"/>
      <c r="AB32" s="190"/>
      <c r="AC32" s="191" t="s">
        <v>87</v>
      </c>
      <c r="AD32" s="192"/>
      <c r="AE32" s="191" t="s">
        <v>87</v>
      </c>
      <c r="AF32" s="193"/>
      <c r="AG32" s="189"/>
      <c r="AH32" s="190"/>
      <c r="AI32" s="191" t="s">
        <v>87</v>
      </c>
      <c r="AJ32" s="192"/>
      <c r="AK32" s="191" t="s">
        <v>87</v>
      </c>
      <c r="AL32" s="193"/>
      <c r="AM32" s="194"/>
      <c r="AN32" s="194" t="s">
        <v>250</v>
      </c>
      <c r="AO32" s="194" t="s">
        <v>87</v>
      </c>
      <c r="AP32" s="227" t="s">
        <v>257</v>
      </c>
      <c r="AQ32" s="103" t="s">
        <v>61</v>
      </c>
      <c r="AR32" s="103"/>
      <c r="AS32" s="104"/>
    </row>
    <row r="33" spans="1:45" ht="100" customHeight="1">
      <c r="A33" s="105">
        <v>23</v>
      </c>
      <c r="B33" s="102" t="s">
        <v>179</v>
      </c>
      <c r="C33" s="114" t="s">
        <v>166</v>
      </c>
      <c r="D33" s="114" t="s">
        <v>153</v>
      </c>
      <c r="E33" s="221">
        <v>1065.0609999999999</v>
      </c>
      <c r="F33" s="108">
        <v>1241.0609999999999</v>
      </c>
      <c r="G33" s="109">
        <v>1144.1202249999999</v>
      </c>
      <c r="H33" s="109" t="s">
        <v>272</v>
      </c>
      <c r="I33" s="111" t="s">
        <v>65</v>
      </c>
      <c r="J33" s="242" t="s">
        <v>279</v>
      </c>
      <c r="K33" s="230">
        <v>933.22900000000004</v>
      </c>
      <c r="L33" s="109">
        <v>744.25099999999998</v>
      </c>
      <c r="M33" s="123">
        <f t="shared" si="0"/>
        <v>-188.97800000000007</v>
      </c>
      <c r="N33" s="109">
        <v>0</v>
      </c>
      <c r="O33" s="111" t="s">
        <v>285</v>
      </c>
      <c r="P33" s="112" t="s">
        <v>302</v>
      </c>
      <c r="Q33" s="113"/>
      <c r="R33" s="113" t="s">
        <v>132</v>
      </c>
      <c r="S33" s="114" t="s">
        <v>3</v>
      </c>
      <c r="T33" s="115" t="s">
        <v>241</v>
      </c>
      <c r="U33" s="189" t="s">
        <v>238</v>
      </c>
      <c r="V33" s="235"/>
      <c r="W33" s="252" t="s">
        <v>87</v>
      </c>
      <c r="X33" s="192">
        <v>24</v>
      </c>
      <c r="Y33" s="252" t="s">
        <v>87</v>
      </c>
      <c r="Z33" s="193"/>
      <c r="AA33" s="189"/>
      <c r="AB33" s="235"/>
      <c r="AC33" s="252" t="s">
        <v>87</v>
      </c>
      <c r="AD33" s="192"/>
      <c r="AE33" s="252" t="s">
        <v>87</v>
      </c>
      <c r="AF33" s="193"/>
      <c r="AG33" s="189"/>
      <c r="AH33" s="235"/>
      <c r="AI33" s="252" t="s">
        <v>87</v>
      </c>
      <c r="AJ33" s="192"/>
      <c r="AK33" s="252" t="s">
        <v>87</v>
      </c>
      <c r="AL33" s="193"/>
      <c r="AM33" s="222"/>
      <c r="AN33" s="222" t="s">
        <v>250</v>
      </c>
      <c r="AO33" s="222" t="s">
        <v>87</v>
      </c>
      <c r="AP33" s="218" t="s">
        <v>259</v>
      </c>
      <c r="AQ33" s="103" t="s">
        <v>61</v>
      </c>
      <c r="AR33" s="103"/>
      <c r="AS33" s="104"/>
    </row>
    <row r="34" spans="1:45" ht="318" customHeight="1">
      <c r="A34" s="105">
        <v>24</v>
      </c>
      <c r="B34" s="102" t="s">
        <v>364</v>
      </c>
      <c r="C34" s="114" t="s">
        <v>160</v>
      </c>
      <c r="D34" s="114" t="s">
        <v>147</v>
      </c>
      <c r="E34" s="221">
        <v>573.178</v>
      </c>
      <c r="F34" s="108">
        <v>573.178</v>
      </c>
      <c r="G34" s="109">
        <v>442.067545</v>
      </c>
      <c r="H34" s="109" t="s">
        <v>272</v>
      </c>
      <c r="I34" s="111" t="s">
        <v>65</v>
      </c>
      <c r="J34" s="242" t="s">
        <v>346</v>
      </c>
      <c r="K34" s="230">
        <v>505.96800000000002</v>
      </c>
      <c r="L34" s="109">
        <v>409.315</v>
      </c>
      <c r="M34" s="123">
        <f t="shared" si="0"/>
        <v>-96.65300000000002</v>
      </c>
      <c r="N34" s="241">
        <v>0</v>
      </c>
      <c r="O34" s="111" t="s">
        <v>48</v>
      </c>
      <c r="P34" s="112" t="s">
        <v>395</v>
      </c>
      <c r="Q34" s="113"/>
      <c r="R34" s="113" t="s">
        <v>132</v>
      </c>
      <c r="S34" s="114" t="s">
        <v>3</v>
      </c>
      <c r="T34" s="115" t="s">
        <v>241</v>
      </c>
      <c r="U34" s="189" t="s">
        <v>238</v>
      </c>
      <c r="V34" s="190"/>
      <c r="W34" s="191" t="s">
        <v>87</v>
      </c>
      <c r="X34" s="192">
        <v>25</v>
      </c>
      <c r="Y34" s="191" t="s">
        <v>87</v>
      </c>
      <c r="Z34" s="193"/>
      <c r="AA34" s="189"/>
      <c r="AB34" s="190"/>
      <c r="AC34" s="191" t="s">
        <v>87</v>
      </c>
      <c r="AD34" s="192"/>
      <c r="AE34" s="191" t="s">
        <v>87</v>
      </c>
      <c r="AF34" s="193"/>
      <c r="AG34" s="189"/>
      <c r="AH34" s="190"/>
      <c r="AI34" s="191" t="s">
        <v>87</v>
      </c>
      <c r="AJ34" s="192"/>
      <c r="AK34" s="191" t="s">
        <v>87</v>
      </c>
      <c r="AL34" s="193"/>
      <c r="AM34" s="194"/>
      <c r="AN34" s="194" t="s">
        <v>250</v>
      </c>
      <c r="AO34" s="194" t="s">
        <v>87</v>
      </c>
      <c r="AP34" s="227" t="s">
        <v>251</v>
      </c>
      <c r="AQ34" s="103" t="s">
        <v>61</v>
      </c>
      <c r="AR34" s="103"/>
      <c r="AS34" s="104"/>
    </row>
    <row r="35" spans="1:45" ht="97" customHeight="1">
      <c r="A35" s="105">
        <v>25</v>
      </c>
      <c r="B35" s="102" t="s">
        <v>180</v>
      </c>
      <c r="C35" s="114" t="s">
        <v>160</v>
      </c>
      <c r="D35" s="114" t="s">
        <v>153</v>
      </c>
      <c r="E35" s="221">
        <v>240.56399999999999</v>
      </c>
      <c r="F35" s="108">
        <v>240.56399999999999</v>
      </c>
      <c r="G35" s="109">
        <v>189.56256200000001</v>
      </c>
      <c r="H35" s="109" t="s">
        <v>272</v>
      </c>
      <c r="I35" s="111" t="s">
        <v>65</v>
      </c>
      <c r="J35" s="242" t="s">
        <v>280</v>
      </c>
      <c r="K35" s="230">
        <v>255.17699999999999</v>
      </c>
      <c r="L35" s="109">
        <v>250.351</v>
      </c>
      <c r="M35" s="123">
        <f t="shared" si="0"/>
        <v>-4.8259999999999934</v>
      </c>
      <c r="N35" s="241">
        <v>0</v>
      </c>
      <c r="O35" s="111" t="s">
        <v>285</v>
      </c>
      <c r="P35" s="112" t="s">
        <v>289</v>
      </c>
      <c r="Q35" s="113"/>
      <c r="R35" s="113" t="s">
        <v>132</v>
      </c>
      <c r="S35" s="114" t="s">
        <v>3</v>
      </c>
      <c r="T35" s="115" t="s">
        <v>240</v>
      </c>
      <c r="U35" s="189" t="s">
        <v>238</v>
      </c>
      <c r="V35" s="190"/>
      <c r="W35" s="191" t="s">
        <v>87</v>
      </c>
      <c r="X35" s="192">
        <v>26</v>
      </c>
      <c r="Y35" s="191" t="s">
        <v>87</v>
      </c>
      <c r="Z35" s="193"/>
      <c r="AA35" s="189"/>
      <c r="AB35" s="190"/>
      <c r="AC35" s="191" t="s">
        <v>87</v>
      </c>
      <c r="AD35" s="192"/>
      <c r="AE35" s="191" t="s">
        <v>87</v>
      </c>
      <c r="AF35" s="193"/>
      <c r="AG35" s="189"/>
      <c r="AH35" s="190"/>
      <c r="AI35" s="191" t="s">
        <v>87</v>
      </c>
      <c r="AJ35" s="192"/>
      <c r="AK35" s="191" t="s">
        <v>87</v>
      </c>
      <c r="AL35" s="193"/>
      <c r="AM35" s="194"/>
      <c r="AN35" s="194" t="s">
        <v>250</v>
      </c>
      <c r="AO35" s="194" t="s">
        <v>87</v>
      </c>
      <c r="AP35" s="227" t="s">
        <v>253</v>
      </c>
      <c r="AQ35" s="103"/>
      <c r="AR35" s="103"/>
      <c r="AS35" s="104"/>
    </row>
    <row r="36" spans="1:45" ht="78" customHeight="1">
      <c r="A36" s="219" t="s">
        <v>135</v>
      </c>
      <c r="B36" s="222" t="s">
        <v>181</v>
      </c>
      <c r="C36" s="218"/>
      <c r="D36" s="218"/>
      <c r="E36" s="223"/>
      <c r="F36" s="108"/>
      <c r="G36" s="109"/>
      <c r="H36" s="109"/>
      <c r="I36" s="111"/>
      <c r="J36" s="242"/>
      <c r="K36" s="230"/>
      <c r="L36" s="109"/>
      <c r="M36" s="123"/>
      <c r="N36" s="109"/>
      <c r="O36" s="111"/>
      <c r="P36" s="112"/>
      <c r="Q36" s="113"/>
      <c r="R36" s="113"/>
      <c r="S36" s="114"/>
      <c r="T36" s="115"/>
      <c r="U36" s="189"/>
      <c r="V36" s="190"/>
      <c r="W36" s="191" t="s">
        <v>87</v>
      </c>
      <c r="X36" s="192"/>
      <c r="Y36" s="191" t="s">
        <v>87</v>
      </c>
      <c r="Z36" s="193"/>
      <c r="AA36" s="189"/>
      <c r="AB36" s="190"/>
      <c r="AC36" s="191" t="s">
        <v>87</v>
      </c>
      <c r="AD36" s="192"/>
      <c r="AE36" s="191" t="s">
        <v>87</v>
      </c>
      <c r="AF36" s="193"/>
      <c r="AG36" s="189"/>
      <c r="AH36" s="190"/>
      <c r="AI36" s="191" t="s">
        <v>87</v>
      </c>
      <c r="AJ36" s="192"/>
      <c r="AK36" s="191" t="s">
        <v>87</v>
      </c>
      <c r="AL36" s="193"/>
      <c r="AM36" s="194"/>
      <c r="AN36" s="194"/>
      <c r="AO36" s="194"/>
      <c r="AP36" s="227"/>
      <c r="AQ36" s="103"/>
      <c r="AR36" s="103"/>
      <c r="AS36" s="104"/>
    </row>
    <row r="37" spans="1:45" ht="78" customHeight="1">
      <c r="A37" s="105">
        <v>26</v>
      </c>
      <c r="B37" s="102" t="s">
        <v>182</v>
      </c>
      <c r="C37" s="114" t="s">
        <v>183</v>
      </c>
      <c r="D37" s="114" t="s">
        <v>153</v>
      </c>
      <c r="E37" s="221">
        <v>1030.5</v>
      </c>
      <c r="F37" s="243">
        <v>1039.2580210000001</v>
      </c>
      <c r="G37" s="109">
        <v>994.94565899999998</v>
      </c>
      <c r="H37" s="109" t="s">
        <v>271</v>
      </c>
      <c r="I37" s="111" t="s">
        <v>65</v>
      </c>
      <c r="J37" s="242" t="s">
        <v>347</v>
      </c>
      <c r="K37" s="230">
        <v>1077.6959999999999</v>
      </c>
      <c r="L37" s="109">
        <v>1516.673</v>
      </c>
      <c r="M37" s="123">
        <f t="shared" si="0"/>
        <v>438.97700000000009</v>
      </c>
      <c r="N37" s="109">
        <v>0</v>
      </c>
      <c r="O37" s="111" t="s">
        <v>285</v>
      </c>
      <c r="P37" s="112" t="s">
        <v>303</v>
      </c>
      <c r="Q37" s="113"/>
      <c r="R37" s="113" t="s">
        <v>132</v>
      </c>
      <c r="S37" s="114" t="s">
        <v>3</v>
      </c>
      <c r="T37" s="115" t="s">
        <v>241</v>
      </c>
      <c r="U37" s="189" t="s">
        <v>238</v>
      </c>
      <c r="V37" s="190"/>
      <c r="W37" s="191" t="s">
        <v>87</v>
      </c>
      <c r="X37" s="192">
        <v>28</v>
      </c>
      <c r="Y37" s="191" t="s">
        <v>87</v>
      </c>
      <c r="Z37" s="193"/>
      <c r="AA37" s="189"/>
      <c r="AB37" s="190"/>
      <c r="AC37" s="191" t="s">
        <v>87</v>
      </c>
      <c r="AD37" s="192"/>
      <c r="AE37" s="191" t="s">
        <v>87</v>
      </c>
      <c r="AF37" s="193"/>
      <c r="AG37" s="189"/>
      <c r="AH37" s="190"/>
      <c r="AI37" s="191" t="s">
        <v>87</v>
      </c>
      <c r="AJ37" s="192"/>
      <c r="AK37" s="191" t="s">
        <v>87</v>
      </c>
      <c r="AL37" s="193"/>
      <c r="AM37" s="194"/>
      <c r="AN37" s="194" t="s">
        <v>250</v>
      </c>
      <c r="AO37" s="194" t="s">
        <v>87</v>
      </c>
      <c r="AP37" s="227" t="s">
        <v>257</v>
      </c>
      <c r="AQ37" s="103" t="s">
        <v>61</v>
      </c>
      <c r="AR37" s="103"/>
      <c r="AS37" s="104"/>
    </row>
    <row r="38" spans="1:45" ht="97" customHeight="1">
      <c r="A38" s="105">
        <v>27</v>
      </c>
      <c r="B38" s="102" t="s">
        <v>184</v>
      </c>
      <c r="C38" s="114" t="s">
        <v>183</v>
      </c>
      <c r="D38" s="114" t="s">
        <v>147</v>
      </c>
      <c r="E38" s="221">
        <v>120.465</v>
      </c>
      <c r="F38" s="108">
        <v>120.465</v>
      </c>
      <c r="G38" s="109">
        <v>110.508669</v>
      </c>
      <c r="H38" s="109" t="s">
        <v>271</v>
      </c>
      <c r="I38" s="111" t="s">
        <v>65</v>
      </c>
      <c r="J38" s="242" t="s">
        <v>347</v>
      </c>
      <c r="K38" s="230">
        <v>197.88499999999999</v>
      </c>
      <c r="L38" s="109">
        <v>196.66300000000001</v>
      </c>
      <c r="M38" s="123">
        <f t="shared" si="0"/>
        <v>-1.22199999999998</v>
      </c>
      <c r="N38" s="109">
        <v>0</v>
      </c>
      <c r="O38" s="111" t="s">
        <v>48</v>
      </c>
      <c r="P38" s="112" t="s">
        <v>304</v>
      </c>
      <c r="Q38" s="113"/>
      <c r="R38" s="113" t="s">
        <v>132</v>
      </c>
      <c r="S38" s="114" t="s">
        <v>3</v>
      </c>
      <c r="T38" s="115" t="s">
        <v>264</v>
      </c>
      <c r="U38" s="189" t="s">
        <v>238</v>
      </c>
      <c r="V38" s="190"/>
      <c r="W38" s="191" t="s">
        <v>87</v>
      </c>
      <c r="X38" s="192">
        <v>29</v>
      </c>
      <c r="Y38" s="191" t="s">
        <v>87</v>
      </c>
      <c r="Z38" s="193"/>
      <c r="AA38" s="189"/>
      <c r="AB38" s="190"/>
      <c r="AC38" s="191" t="s">
        <v>87</v>
      </c>
      <c r="AD38" s="192"/>
      <c r="AE38" s="191" t="s">
        <v>87</v>
      </c>
      <c r="AF38" s="193"/>
      <c r="AG38" s="189"/>
      <c r="AH38" s="190"/>
      <c r="AI38" s="191" t="s">
        <v>87</v>
      </c>
      <c r="AJ38" s="192"/>
      <c r="AK38" s="191" t="s">
        <v>87</v>
      </c>
      <c r="AL38" s="193"/>
      <c r="AM38" s="194"/>
      <c r="AN38" s="194" t="s">
        <v>250</v>
      </c>
      <c r="AO38" s="194" t="s">
        <v>87</v>
      </c>
      <c r="AP38" s="227" t="s">
        <v>257</v>
      </c>
      <c r="AQ38" s="103" t="s">
        <v>61</v>
      </c>
      <c r="AR38" s="103"/>
      <c r="AS38" s="104"/>
    </row>
    <row r="39" spans="1:45" ht="172.5" customHeight="1">
      <c r="A39" s="105">
        <v>28</v>
      </c>
      <c r="B39" s="222" t="s">
        <v>185</v>
      </c>
      <c r="C39" s="218" t="s">
        <v>186</v>
      </c>
      <c r="D39" s="218" t="s">
        <v>187</v>
      </c>
      <c r="E39" s="217">
        <v>187.18</v>
      </c>
      <c r="F39" s="108">
        <v>187.18</v>
      </c>
      <c r="G39" s="241">
        <v>171.964811</v>
      </c>
      <c r="H39" s="240" t="s">
        <v>307</v>
      </c>
      <c r="I39" s="111" t="s">
        <v>65</v>
      </c>
      <c r="J39" s="242" t="s">
        <v>276</v>
      </c>
      <c r="K39" s="230">
        <v>239.96199999999999</v>
      </c>
      <c r="L39" s="109">
        <v>289.21100000000001</v>
      </c>
      <c r="M39" s="123">
        <f t="shared" si="0"/>
        <v>49.249000000000024</v>
      </c>
      <c r="N39" s="109">
        <v>0</v>
      </c>
      <c r="O39" s="239" t="s">
        <v>48</v>
      </c>
      <c r="P39" s="112" t="s">
        <v>387</v>
      </c>
      <c r="Q39" s="113"/>
      <c r="R39" s="113" t="s">
        <v>132</v>
      </c>
      <c r="S39" s="114" t="s">
        <v>3</v>
      </c>
      <c r="T39" s="226" t="s">
        <v>241</v>
      </c>
      <c r="U39" s="189" t="s">
        <v>238</v>
      </c>
      <c r="V39" s="190" t="s">
        <v>239</v>
      </c>
      <c r="W39" s="191" t="s">
        <v>87</v>
      </c>
      <c r="X39" s="192">
        <v>1</v>
      </c>
      <c r="Y39" s="191" t="s">
        <v>87</v>
      </c>
      <c r="Z39" s="193"/>
      <c r="AA39" s="189"/>
      <c r="AB39" s="190"/>
      <c r="AC39" s="191" t="s">
        <v>87</v>
      </c>
      <c r="AD39" s="192"/>
      <c r="AE39" s="191" t="s">
        <v>87</v>
      </c>
      <c r="AF39" s="193"/>
      <c r="AG39" s="189"/>
      <c r="AH39" s="190"/>
      <c r="AI39" s="191" t="s">
        <v>87</v>
      </c>
      <c r="AJ39" s="192"/>
      <c r="AK39" s="191" t="s">
        <v>87</v>
      </c>
      <c r="AL39" s="193"/>
      <c r="AM39" s="194"/>
      <c r="AN39" s="194" t="s">
        <v>268</v>
      </c>
      <c r="AO39" s="194" t="s">
        <v>369</v>
      </c>
      <c r="AP39" s="227" t="s">
        <v>87</v>
      </c>
      <c r="AQ39" s="103" t="s">
        <v>61</v>
      </c>
      <c r="AR39" s="103"/>
      <c r="AS39" s="104"/>
    </row>
    <row r="40" spans="1:45" ht="107.5" customHeight="1">
      <c r="A40" s="105">
        <v>29</v>
      </c>
      <c r="B40" s="222" t="s">
        <v>188</v>
      </c>
      <c r="C40" s="218" t="s">
        <v>186</v>
      </c>
      <c r="D40" s="218" t="s">
        <v>189</v>
      </c>
      <c r="E40" s="217">
        <v>102.938</v>
      </c>
      <c r="F40" s="108">
        <v>102.938</v>
      </c>
      <c r="G40" s="109">
        <v>63.547479000000003</v>
      </c>
      <c r="H40" s="238" t="s">
        <v>308</v>
      </c>
      <c r="I40" s="111" t="s">
        <v>65</v>
      </c>
      <c r="J40" s="242" t="s">
        <v>276</v>
      </c>
      <c r="K40" s="230">
        <v>133.90799999999999</v>
      </c>
      <c r="L40" s="109">
        <v>164.93199999999999</v>
      </c>
      <c r="M40" s="123">
        <f t="shared" si="0"/>
        <v>31.024000000000001</v>
      </c>
      <c r="N40" s="109">
        <v>0</v>
      </c>
      <c r="O40" s="239" t="s">
        <v>48</v>
      </c>
      <c r="P40" s="112" t="s">
        <v>386</v>
      </c>
      <c r="Q40" s="113"/>
      <c r="R40" s="113" t="s">
        <v>132</v>
      </c>
      <c r="S40" s="114" t="s">
        <v>3</v>
      </c>
      <c r="T40" s="115" t="s">
        <v>263</v>
      </c>
      <c r="U40" s="189" t="s">
        <v>238</v>
      </c>
      <c r="V40" s="190" t="s">
        <v>239</v>
      </c>
      <c r="W40" s="191" t="s">
        <v>87</v>
      </c>
      <c r="X40" s="192">
        <v>2</v>
      </c>
      <c r="Y40" s="191" t="s">
        <v>87</v>
      </c>
      <c r="Z40" s="193"/>
      <c r="AA40" s="189"/>
      <c r="AB40" s="190"/>
      <c r="AC40" s="191" t="s">
        <v>87</v>
      </c>
      <c r="AD40" s="192"/>
      <c r="AE40" s="191" t="s">
        <v>87</v>
      </c>
      <c r="AF40" s="193"/>
      <c r="AG40" s="189"/>
      <c r="AH40" s="190"/>
      <c r="AI40" s="191" t="s">
        <v>87</v>
      </c>
      <c r="AJ40" s="192"/>
      <c r="AK40" s="191" t="s">
        <v>87</v>
      </c>
      <c r="AL40" s="193"/>
      <c r="AM40" s="194"/>
      <c r="AN40" s="194" t="s">
        <v>268</v>
      </c>
      <c r="AO40" s="194" t="s">
        <v>369</v>
      </c>
      <c r="AP40" s="227" t="s">
        <v>87</v>
      </c>
      <c r="AQ40" s="103" t="s">
        <v>61</v>
      </c>
      <c r="AR40" s="103"/>
      <c r="AS40" s="104"/>
    </row>
    <row r="41" spans="1:45" ht="21.65" customHeight="1">
      <c r="A41" s="204"/>
      <c r="B41" s="220" t="s">
        <v>142</v>
      </c>
      <c r="C41" s="117"/>
      <c r="D41" s="117"/>
      <c r="E41" s="118"/>
      <c r="F41" s="118"/>
      <c r="G41" s="118"/>
      <c r="H41" s="118"/>
      <c r="I41" s="119"/>
      <c r="J41" s="117"/>
      <c r="K41" s="118"/>
      <c r="L41" s="118"/>
      <c r="M41" s="118"/>
      <c r="N41" s="118"/>
      <c r="O41" s="119"/>
      <c r="P41" s="117"/>
      <c r="Q41" s="117"/>
      <c r="R41" s="117"/>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1"/>
      <c r="AR41" s="121"/>
      <c r="AS41" s="122"/>
    </row>
    <row r="42" spans="1:45" ht="78" customHeight="1">
      <c r="A42" s="105">
        <v>30</v>
      </c>
      <c r="B42" s="102" t="s">
        <v>190</v>
      </c>
      <c r="C42" s="114" t="s">
        <v>191</v>
      </c>
      <c r="D42" s="114" t="s">
        <v>192</v>
      </c>
      <c r="E42" s="217">
        <v>31.8</v>
      </c>
      <c r="F42" s="108">
        <v>31.8</v>
      </c>
      <c r="G42" s="109">
        <v>26.526330999999999</v>
      </c>
      <c r="H42" s="109" t="s">
        <v>272</v>
      </c>
      <c r="I42" s="111" t="s">
        <v>48</v>
      </c>
      <c r="J42" s="242" t="s">
        <v>348</v>
      </c>
      <c r="K42" s="230">
        <v>34.046999999999997</v>
      </c>
      <c r="L42" s="109">
        <v>33.847000000000001</v>
      </c>
      <c r="M42" s="123">
        <f t="shared" si="0"/>
        <v>-0.19999999999999574</v>
      </c>
      <c r="N42" s="109">
        <v>0</v>
      </c>
      <c r="O42" s="111" t="s">
        <v>48</v>
      </c>
      <c r="P42" s="112" t="s">
        <v>315</v>
      </c>
      <c r="Q42" s="113"/>
      <c r="R42" s="113" t="s">
        <v>132</v>
      </c>
      <c r="S42" s="114" t="s">
        <v>1</v>
      </c>
      <c r="T42" s="115" t="s">
        <v>246</v>
      </c>
      <c r="U42" s="189" t="s">
        <v>238</v>
      </c>
      <c r="V42" s="190"/>
      <c r="W42" s="191" t="s">
        <v>87</v>
      </c>
      <c r="X42" s="192">
        <v>30</v>
      </c>
      <c r="Y42" s="191" t="s">
        <v>87</v>
      </c>
      <c r="Z42" s="193"/>
      <c r="AA42" s="189"/>
      <c r="AB42" s="190"/>
      <c r="AC42" s="191" t="s">
        <v>87</v>
      </c>
      <c r="AD42" s="192"/>
      <c r="AE42" s="191" t="s">
        <v>87</v>
      </c>
      <c r="AF42" s="193"/>
      <c r="AG42" s="189"/>
      <c r="AH42" s="190"/>
      <c r="AI42" s="191" t="s">
        <v>87</v>
      </c>
      <c r="AJ42" s="192"/>
      <c r="AK42" s="191" t="s">
        <v>87</v>
      </c>
      <c r="AL42" s="193"/>
      <c r="AM42" s="194"/>
      <c r="AN42" s="194" t="s">
        <v>250</v>
      </c>
      <c r="AO42" s="194" t="s">
        <v>87</v>
      </c>
      <c r="AP42" s="227" t="s">
        <v>252</v>
      </c>
      <c r="AQ42" s="103" t="s">
        <v>61</v>
      </c>
      <c r="AR42" s="103"/>
      <c r="AS42" s="104"/>
    </row>
    <row r="43" spans="1:45" ht="139" customHeight="1">
      <c r="A43" s="105">
        <v>42</v>
      </c>
      <c r="B43" s="102" t="s">
        <v>380</v>
      </c>
      <c r="C43" s="114" t="s">
        <v>220</v>
      </c>
      <c r="D43" s="114" t="s">
        <v>195</v>
      </c>
      <c r="E43" s="245">
        <v>124.372</v>
      </c>
      <c r="F43" s="108">
        <v>1145.482755</v>
      </c>
      <c r="G43" s="109">
        <v>886.71430999999995</v>
      </c>
      <c r="H43" s="238" t="s">
        <v>327</v>
      </c>
      <c r="I43" s="246" t="s">
        <v>65</v>
      </c>
      <c r="J43" s="242" t="s">
        <v>276</v>
      </c>
      <c r="K43" s="230">
        <v>45.161000000000001</v>
      </c>
      <c r="L43" s="109">
        <v>55.226999999999997</v>
      </c>
      <c r="M43" s="123">
        <f>L43-K43</f>
        <v>10.065999999999995</v>
      </c>
      <c r="N43" s="109">
        <v>0</v>
      </c>
      <c r="O43" s="114" t="s">
        <v>48</v>
      </c>
      <c r="P43" s="247" t="s">
        <v>388</v>
      </c>
      <c r="Q43" s="115"/>
      <c r="R43" s="115" t="s">
        <v>132</v>
      </c>
      <c r="S43" s="114" t="s">
        <v>1</v>
      </c>
      <c r="T43" s="115" t="s">
        <v>248</v>
      </c>
      <c r="U43" s="248" t="s">
        <v>238</v>
      </c>
      <c r="V43" s="228"/>
      <c r="W43" s="253" t="s">
        <v>87</v>
      </c>
      <c r="X43" s="249">
        <v>41</v>
      </c>
      <c r="Y43" s="253" t="s">
        <v>87</v>
      </c>
      <c r="Z43" s="250"/>
      <c r="AA43" s="248"/>
      <c r="AB43" s="228"/>
      <c r="AC43" s="253" t="s">
        <v>87</v>
      </c>
      <c r="AD43" s="249"/>
      <c r="AE43" s="253" t="s">
        <v>87</v>
      </c>
      <c r="AF43" s="250"/>
      <c r="AG43" s="248"/>
      <c r="AH43" s="228"/>
      <c r="AI43" s="253" t="s">
        <v>87</v>
      </c>
      <c r="AJ43" s="249"/>
      <c r="AK43" s="253" t="s">
        <v>87</v>
      </c>
      <c r="AL43" s="250"/>
      <c r="AM43" s="102"/>
      <c r="AN43" s="102" t="s">
        <v>268</v>
      </c>
      <c r="AO43" s="102" t="s">
        <v>368</v>
      </c>
      <c r="AP43" s="114" t="s">
        <v>260</v>
      </c>
      <c r="AQ43" s="103"/>
      <c r="AR43" s="103"/>
      <c r="AS43" s="104"/>
    </row>
    <row r="44" spans="1:45" ht="216" customHeight="1">
      <c r="A44" s="105">
        <v>31</v>
      </c>
      <c r="B44" s="222" t="s">
        <v>193</v>
      </c>
      <c r="C44" s="218" t="s">
        <v>194</v>
      </c>
      <c r="D44" s="218" t="s">
        <v>371</v>
      </c>
      <c r="E44" s="217">
        <f>3392.608-0.448+123.754</f>
        <v>3515.9140000000002</v>
      </c>
      <c r="F44" s="108">
        <v>3407.2190000000001</v>
      </c>
      <c r="G44" s="241">
        <v>3389.6431940000002</v>
      </c>
      <c r="H44" s="240" t="s">
        <v>311</v>
      </c>
      <c r="I44" s="111" t="s">
        <v>65</v>
      </c>
      <c r="J44" s="242" t="s">
        <v>276</v>
      </c>
      <c r="K44" s="230">
        <v>3781.4929999999999</v>
      </c>
      <c r="L44" s="109">
        <v>4428.92</v>
      </c>
      <c r="M44" s="123">
        <f t="shared" si="0"/>
        <v>647.42700000000013</v>
      </c>
      <c r="N44" s="109">
        <v>0</v>
      </c>
      <c r="O44" s="239" t="s">
        <v>285</v>
      </c>
      <c r="P44" s="112" t="s">
        <v>389</v>
      </c>
      <c r="Q44" s="113"/>
      <c r="R44" s="113" t="s">
        <v>132</v>
      </c>
      <c r="S44" s="114" t="s">
        <v>3</v>
      </c>
      <c r="T44" s="115" t="s">
        <v>246</v>
      </c>
      <c r="U44" s="189" t="s">
        <v>238</v>
      </c>
      <c r="V44" s="190"/>
      <c r="W44" s="191" t="s">
        <v>87</v>
      </c>
      <c r="X44" s="192">
        <v>31</v>
      </c>
      <c r="Y44" s="191" t="s">
        <v>87</v>
      </c>
      <c r="Z44" s="193"/>
      <c r="AA44" s="189"/>
      <c r="AB44" s="190"/>
      <c r="AC44" s="191" t="s">
        <v>87</v>
      </c>
      <c r="AD44" s="192"/>
      <c r="AE44" s="191" t="s">
        <v>87</v>
      </c>
      <c r="AF44" s="193"/>
      <c r="AG44" s="189"/>
      <c r="AH44" s="190"/>
      <c r="AI44" s="191" t="s">
        <v>87</v>
      </c>
      <c r="AJ44" s="192"/>
      <c r="AK44" s="191" t="s">
        <v>87</v>
      </c>
      <c r="AL44" s="193"/>
      <c r="AM44" s="194"/>
      <c r="AN44" s="194" t="s">
        <v>268</v>
      </c>
      <c r="AO44" s="194" t="s">
        <v>367</v>
      </c>
      <c r="AP44" s="227" t="s">
        <v>255</v>
      </c>
      <c r="AQ44" s="103" t="s">
        <v>61</v>
      </c>
      <c r="AR44" s="103"/>
      <c r="AS44" s="104"/>
    </row>
    <row r="45" spans="1:45" ht="177.5" customHeight="1">
      <c r="A45" s="105">
        <v>32</v>
      </c>
      <c r="B45" s="222" t="s">
        <v>196</v>
      </c>
      <c r="C45" s="218" t="s">
        <v>197</v>
      </c>
      <c r="D45" s="218" t="s">
        <v>195</v>
      </c>
      <c r="E45" s="217">
        <f>450.998+83.824</f>
        <v>534.822</v>
      </c>
      <c r="F45" s="108">
        <v>451.07424400000002</v>
      </c>
      <c r="G45" s="109">
        <v>402.03896200000003</v>
      </c>
      <c r="H45" s="240" t="s">
        <v>312</v>
      </c>
      <c r="I45" s="111" t="s">
        <v>65</v>
      </c>
      <c r="J45" s="242" t="s">
        <v>276</v>
      </c>
      <c r="K45" s="230">
        <v>361.84</v>
      </c>
      <c r="L45" s="109">
        <v>946.30600000000004</v>
      </c>
      <c r="M45" s="123">
        <f t="shared" si="0"/>
        <v>584.46600000000012</v>
      </c>
      <c r="N45" s="109">
        <v>0</v>
      </c>
      <c r="O45" s="239" t="s">
        <v>48</v>
      </c>
      <c r="P45" s="112" t="s">
        <v>396</v>
      </c>
      <c r="Q45" s="113"/>
      <c r="R45" s="113" t="s">
        <v>132</v>
      </c>
      <c r="S45" s="114" t="s">
        <v>237</v>
      </c>
      <c r="T45" s="115" t="s">
        <v>247</v>
      </c>
      <c r="U45" s="189" t="s">
        <v>238</v>
      </c>
      <c r="V45" s="190"/>
      <c r="W45" s="191" t="s">
        <v>87</v>
      </c>
      <c r="X45" s="192">
        <v>32</v>
      </c>
      <c r="Y45" s="191" t="s">
        <v>87</v>
      </c>
      <c r="Z45" s="193"/>
      <c r="AA45" s="189"/>
      <c r="AB45" s="190"/>
      <c r="AC45" s="191" t="s">
        <v>87</v>
      </c>
      <c r="AD45" s="192"/>
      <c r="AE45" s="191" t="s">
        <v>87</v>
      </c>
      <c r="AF45" s="193"/>
      <c r="AG45" s="189"/>
      <c r="AH45" s="190"/>
      <c r="AI45" s="191" t="s">
        <v>87</v>
      </c>
      <c r="AJ45" s="192"/>
      <c r="AK45" s="191" t="s">
        <v>87</v>
      </c>
      <c r="AL45" s="193"/>
      <c r="AM45" s="194"/>
      <c r="AN45" s="194" t="s">
        <v>268</v>
      </c>
      <c r="AO45" s="194" t="s">
        <v>367</v>
      </c>
      <c r="AP45" s="227" t="s">
        <v>255</v>
      </c>
      <c r="AQ45" s="103" t="s">
        <v>61</v>
      </c>
      <c r="AR45" s="103"/>
      <c r="AS45" s="104"/>
    </row>
    <row r="46" spans="1:45" ht="127.5" customHeight="1">
      <c r="A46" s="105">
        <v>33</v>
      </c>
      <c r="B46" s="222" t="s">
        <v>198</v>
      </c>
      <c r="C46" s="218" t="s">
        <v>199</v>
      </c>
      <c r="D46" s="218" t="s">
        <v>195</v>
      </c>
      <c r="E46" s="217">
        <v>86.552000000000007</v>
      </c>
      <c r="F46" s="108">
        <v>86.552000000000007</v>
      </c>
      <c r="G46" s="109">
        <v>78.974902999999998</v>
      </c>
      <c r="H46" s="238" t="s">
        <v>313</v>
      </c>
      <c r="I46" s="111" t="s">
        <v>65</v>
      </c>
      <c r="J46" s="242" t="s">
        <v>276</v>
      </c>
      <c r="K46" s="230">
        <v>370.88200000000001</v>
      </c>
      <c r="L46" s="109">
        <v>2015.5609999999999</v>
      </c>
      <c r="M46" s="123">
        <f t="shared" si="0"/>
        <v>1644.6789999999999</v>
      </c>
      <c r="N46" s="109">
        <v>0</v>
      </c>
      <c r="O46" s="239" t="s">
        <v>285</v>
      </c>
      <c r="P46" s="112" t="s">
        <v>390</v>
      </c>
      <c r="Q46" s="113"/>
      <c r="R46" s="113" t="s">
        <v>132</v>
      </c>
      <c r="S46" s="114" t="s">
        <v>3</v>
      </c>
      <c r="T46" s="115" t="s">
        <v>247</v>
      </c>
      <c r="U46" s="189" t="s">
        <v>238</v>
      </c>
      <c r="V46" s="190"/>
      <c r="W46" s="191" t="s">
        <v>87</v>
      </c>
      <c r="X46" s="192">
        <v>33</v>
      </c>
      <c r="Y46" s="191" t="s">
        <v>87</v>
      </c>
      <c r="Z46" s="193"/>
      <c r="AA46" s="189"/>
      <c r="AB46" s="190"/>
      <c r="AC46" s="191" t="s">
        <v>87</v>
      </c>
      <c r="AD46" s="192"/>
      <c r="AE46" s="191" t="s">
        <v>87</v>
      </c>
      <c r="AF46" s="193"/>
      <c r="AG46" s="189"/>
      <c r="AH46" s="190"/>
      <c r="AI46" s="191" t="s">
        <v>87</v>
      </c>
      <c r="AJ46" s="192"/>
      <c r="AK46" s="191" t="s">
        <v>87</v>
      </c>
      <c r="AL46" s="193"/>
      <c r="AM46" s="194"/>
      <c r="AN46" s="194" t="s">
        <v>268</v>
      </c>
      <c r="AO46" s="194" t="s">
        <v>367</v>
      </c>
      <c r="AP46" s="227" t="s">
        <v>255</v>
      </c>
      <c r="AQ46" s="103" t="s">
        <v>61</v>
      </c>
      <c r="AR46" s="103"/>
      <c r="AS46" s="104"/>
    </row>
    <row r="47" spans="1:45" ht="79.5" customHeight="1">
      <c r="A47" s="105">
        <v>34</v>
      </c>
      <c r="B47" s="222" t="s">
        <v>200</v>
      </c>
      <c r="C47" s="218" t="s">
        <v>201</v>
      </c>
      <c r="D47" s="218" t="s">
        <v>202</v>
      </c>
      <c r="E47" s="217">
        <v>80.218000000000004</v>
      </c>
      <c r="F47" s="108">
        <v>80.218000000000004</v>
      </c>
      <c r="G47" s="109">
        <v>80.217917999999997</v>
      </c>
      <c r="H47" s="109" t="s">
        <v>272</v>
      </c>
      <c r="I47" s="111" t="s">
        <v>48</v>
      </c>
      <c r="J47" s="242" t="s">
        <v>339</v>
      </c>
      <c r="K47" s="230">
        <v>84.861999999999995</v>
      </c>
      <c r="L47" s="109">
        <v>84.861999999999995</v>
      </c>
      <c r="M47" s="123">
        <f t="shared" si="0"/>
        <v>0</v>
      </c>
      <c r="N47" s="109">
        <v>0</v>
      </c>
      <c r="O47" s="111" t="s">
        <v>48</v>
      </c>
      <c r="P47" s="112" t="s">
        <v>314</v>
      </c>
      <c r="Q47" s="113"/>
      <c r="R47" s="113" t="s">
        <v>132</v>
      </c>
      <c r="S47" s="114" t="s">
        <v>3</v>
      </c>
      <c r="T47" s="115" t="s">
        <v>247</v>
      </c>
      <c r="U47" s="189" t="s">
        <v>238</v>
      </c>
      <c r="V47" s="235"/>
      <c r="W47" s="252" t="s">
        <v>87</v>
      </c>
      <c r="X47" s="192">
        <v>34</v>
      </c>
      <c r="Y47" s="252" t="s">
        <v>87</v>
      </c>
      <c r="Z47" s="193"/>
      <c r="AA47" s="189"/>
      <c r="AB47" s="235"/>
      <c r="AC47" s="252" t="s">
        <v>87</v>
      </c>
      <c r="AD47" s="192"/>
      <c r="AE47" s="252" t="s">
        <v>87</v>
      </c>
      <c r="AF47" s="193"/>
      <c r="AG47" s="189"/>
      <c r="AH47" s="235"/>
      <c r="AI47" s="252" t="s">
        <v>87</v>
      </c>
      <c r="AJ47" s="192"/>
      <c r="AK47" s="252" t="s">
        <v>87</v>
      </c>
      <c r="AL47" s="193"/>
      <c r="AM47" s="222"/>
      <c r="AN47" s="222" t="s">
        <v>250</v>
      </c>
      <c r="AO47" s="222" t="s">
        <v>87</v>
      </c>
      <c r="AP47" s="218" t="s">
        <v>253</v>
      </c>
      <c r="AQ47" s="103"/>
      <c r="AR47" s="103"/>
      <c r="AS47" s="104"/>
    </row>
    <row r="48" spans="1:45" ht="149.5" customHeight="1">
      <c r="A48" s="105">
        <v>35</v>
      </c>
      <c r="B48" s="222" t="s">
        <v>203</v>
      </c>
      <c r="C48" s="218" t="s">
        <v>204</v>
      </c>
      <c r="D48" s="218" t="s">
        <v>205</v>
      </c>
      <c r="E48" s="217">
        <v>103.04300000000001</v>
      </c>
      <c r="F48" s="108">
        <v>103.04300000000001</v>
      </c>
      <c r="G48" s="109">
        <v>68.905151000000004</v>
      </c>
      <c r="H48" s="240" t="s">
        <v>316</v>
      </c>
      <c r="I48" s="111" t="s">
        <v>65</v>
      </c>
      <c r="J48" s="242" t="s">
        <v>276</v>
      </c>
      <c r="K48" s="230">
        <v>99.908000000000001</v>
      </c>
      <c r="L48" s="109">
        <v>105.93300000000001</v>
      </c>
      <c r="M48" s="123">
        <f t="shared" si="0"/>
        <v>6.0250000000000057</v>
      </c>
      <c r="N48" s="109">
        <v>0</v>
      </c>
      <c r="O48" s="111" t="s">
        <v>283</v>
      </c>
      <c r="P48" s="112" t="s">
        <v>397</v>
      </c>
      <c r="Q48" s="113"/>
      <c r="R48" s="113" t="s">
        <v>132</v>
      </c>
      <c r="S48" s="114" t="s">
        <v>3</v>
      </c>
      <c r="T48" s="115" t="s">
        <v>241</v>
      </c>
      <c r="U48" s="189" t="s">
        <v>238</v>
      </c>
      <c r="V48" s="190"/>
      <c r="W48" s="191" t="s">
        <v>87</v>
      </c>
      <c r="X48" s="192">
        <v>35</v>
      </c>
      <c r="Y48" s="191" t="s">
        <v>87</v>
      </c>
      <c r="Z48" s="193"/>
      <c r="AA48" s="189"/>
      <c r="AB48" s="190"/>
      <c r="AC48" s="191" t="s">
        <v>87</v>
      </c>
      <c r="AD48" s="192"/>
      <c r="AE48" s="191" t="s">
        <v>87</v>
      </c>
      <c r="AF48" s="193"/>
      <c r="AG48" s="189"/>
      <c r="AH48" s="190"/>
      <c r="AI48" s="191" t="s">
        <v>87</v>
      </c>
      <c r="AJ48" s="192"/>
      <c r="AK48" s="191" t="s">
        <v>87</v>
      </c>
      <c r="AL48" s="193"/>
      <c r="AM48" s="194"/>
      <c r="AN48" s="194" t="s">
        <v>268</v>
      </c>
      <c r="AO48" s="194" t="s">
        <v>367</v>
      </c>
      <c r="AP48" s="227" t="s">
        <v>255</v>
      </c>
      <c r="AQ48" s="103" t="s">
        <v>61</v>
      </c>
      <c r="AR48" s="103"/>
      <c r="AS48" s="104"/>
    </row>
    <row r="49" spans="1:45" ht="70" customHeight="1">
      <c r="A49" s="105">
        <v>36</v>
      </c>
      <c r="B49" s="102" t="s">
        <v>269</v>
      </c>
      <c r="C49" s="114" t="s">
        <v>405</v>
      </c>
      <c r="D49" s="114"/>
      <c r="E49" s="217">
        <v>1146.674</v>
      </c>
      <c r="F49" s="108">
        <v>9.0480000000000018</v>
      </c>
      <c r="G49" s="109">
        <v>2.4870999999999999</v>
      </c>
      <c r="H49" s="109" t="s">
        <v>271</v>
      </c>
      <c r="I49" s="111" t="s">
        <v>65</v>
      </c>
      <c r="J49" s="242" t="s">
        <v>349</v>
      </c>
      <c r="K49" s="230">
        <v>174.95599999999999</v>
      </c>
      <c r="L49" s="109">
        <v>245.54300000000001</v>
      </c>
      <c r="M49" s="123">
        <f t="shared" si="0"/>
        <v>70.587000000000018</v>
      </c>
      <c r="N49" s="109">
        <v>0</v>
      </c>
      <c r="O49" s="111" t="s">
        <v>283</v>
      </c>
      <c r="P49" s="112" t="s">
        <v>317</v>
      </c>
      <c r="Q49" s="113"/>
      <c r="R49" s="113" t="s">
        <v>132</v>
      </c>
      <c r="S49" s="114" t="s">
        <v>3</v>
      </c>
      <c r="T49" s="115" t="s">
        <v>245</v>
      </c>
      <c r="U49" s="189" t="s">
        <v>238</v>
      </c>
      <c r="V49" s="190" t="s">
        <v>129</v>
      </c>
      <c r="W49" s="191" t="s">
        <v>87</v>
      </c>
      <c r="X49" s="192">
        <v>2</v>
      </c>
      <c r="Y49" s="191" t="s">
        <v>87</v>
      </c>
      <c r="Z49" s="193"/>
      <c r="AA49" s="189"/>
      <c r="AB49" s="190"/>
      <c r="AC49" s="191" t="s">
        <v>87</v>
      </c>
      <c r="AD49" s="192"/>
      <c r="AE49" s="191" t="s">
        <v>87</v>
      </c>
      <c r="AF49" s="193"/>
      <c r="AG49" s="189"/>
      <c r="AH49" s="190"/>
      <c r="AI49" s="191" t="s">
        <v>87</v>
      </c>
      <c r="AJ49" s="192"/>
      <c r="AK49" s="191" t="s">
        <v>87</v>
      </c>
      <c r="AL49" s="193"/>
      <c r="AM49" s="194"/>
      <c r="AN49" s="194" t="s">
        <v>250</v>
      </c>
      <c r="AO49" s="194" t="s">
        <v>87</v>
      </c>
      <c r="AP49" s="227" t="s">
        <v>87</v>
      </c>
      <c r="AQ49" s="103"/>
      <c r="AR49" s="103"/>
      <c r="AS49" s="104"/>
    </row>
    <row r="50" spans="1:45" ht="21.65" customHeight="1">
      <c r="A50" s="204"/>
      <c r="B50" s="220" t="s">
        <v>144</v>
      </c>
      <c r="C50" s="117"/>
      <c r="D50" s="117"/>
      <c r="E50" s="118"/>
      <c r="F50" s="118"/>
      <c r="G50" s="118"/>
      <c r="H50" s="118"/>
      <c r="I50" s="119"/>
      <c r="J50" s="117"/>
      <c r="K50" s="118"/>
      <c r="L50" s="118"/>
      <c r="M50" s="118"/>
      <c r="N50" s="118"/>
      <c r="O50" s="119"/>
      <c r="P50" s="117"/>
      <c r="Q50" s="117"/>
      <c r="R50" s="117"/>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1"/>
      <c r="AR50" s="121"/>
      <c r="AS50" s="122"/>
    </row>
    <row r="51" spans="1:45" ht="78" customHeight="1">
      <c r="A51" s="219" t="s">
        <v>136</v>
      </c>
      <c r="B51" s="102" t="s">
        <v>365</v>
      </c>
      <c r="C51" s="114"/>
      <c r="D51" s="114"/>
      <c r="E51" s="217"/>
      <c r="F51" s="108"/>
      <c r="G51" s="109"/>
      <c r="H51" s="109"/>
      <c r="I51" s="111"/>
      <c r="J51" s="242"/>
      <c r="K51" s="230"/>
      <c r="L51" s="109"/>
      <c r="M51" s="123"/>
      <c r="N51" s="241"/>
      <c r="O51" s="111"/>
      <c r="P51" s="112"/>
      <c r="Q51" s="113"/>
      <c r="R51" s="113"/>
      <c r="S51" s="114"/>
      <c r="T51" s="225"/>
      <c r="U51" s="189"/>
      <c r="V51" s="190"/>
      <c r="W51" s="191" t="s">
        <v>87</v>
      </c>
      <c r="X51" s="192"/>
      <c r="Y51" s="191" t="s">
        <v>87</v>
      </c>
      <c r="Z51" s="193"/>
      <c r="AA51" s="189"/>
      <c r="AB51" s="190"/>
      <c r="AC51" s="191" t="s">
        <v>87</v>
      </c>
      <c r="AD51" s="192"/>
      <c r="AE51" s="191" t="s">
        <v>87</v>
      </c>
      <c r="AF51" s="193"/>
      <c r="AG51" s="189"/>
      <c r="AH51" s="190"/>
      <c r="AI51" s="191" t="s">
        <v>87</v>
      </c>
      <c r="AJ51" s="192"/>
      <c r="AK51" s="191" t="s">
        <v>87</v>
      </c>
      <c r="AL51" s="193"/>
      <c r="AM51" s="194"/>
      <c r="AN51" s="194"/>
      <c r="AO51" s="194"/>
      <c r="AP51" s="227"/>
      <c r="AQ51" s="103"/>
      <c r="AR51" s="103"/>
      <c r="AS51" s="104"/>
    </row>
    <row r="52" spans="1:45" ht="409.5" customHeight="1">
      <c r="A52" s="105">
        <v>37</v>
      </c>
      <c r="B52" s="222" t="s">
        <v>207</v>
      </c>
      <c r="C52" s="218" t="s">
        <v>208</v>
      </c>
      <c r="D52" s="218" t="s">
        <v>209</v>
      </c>
      <c r="E52" s="217">
        <f>1750.333+662.199</f>
        <v>2412.5320000000002</v>
      </c>
      <c r="F52" s="108">
        <v>2422.768</v>
      </c>
      <c r="G52" s="109">
        <v>2189.1281819999999</v>
      </c>
      <c r="H52" s="240" t="s">
        <v>318</v>
      </c>
      <c r="I52" s="111" t="s">
        <v>65</v>
      </c>
      <c r="J52" s="242" t="s">
        <v>276</v>
      </c>
      <c r="K52" s="230">
        <v>1750.3330000000001</v>
      </c>
      <c r="L52" s="109">
        <v>2777.69</v>
      </c>
      <c r="M52" s="123">
        <f>L52-K52</f>
        <v>1027.357</v>
      </c>
      <c r="N52" s="241">
        <v>0</v>
      </c>
      <c r="O52" s="239" t="s">
        <v>285</v>
      </c>
      <c r="P52" s="112" t="s">
        <v>408</v>
      </c>
      <c r="Q52" s="113" t="s">
        <v>377</v>
      </c>
      <c r="R52" s="113" t="s">
        <v>132</v>
      </c>
      <c r="S52" s="114" t="s">
        <v>3</v>
      </c>
      <c r="T52" s="115" t="s">
        <v>385</v>
      </c>
      <c r="U52" s="189" t="s">
        <v>238</v>
      </c>
      <c r="V52" s="235"/>
      <c r="W52" s="252" t="s">
        <v>87</v>
      </c>
      <c r="X52" s="192">
        <v>36</v>
      </c>
      <c r="Y52" s="252" t="s">
        <v>87</v>
      </c>
      <c r="Z52" s="193"/>
      <c r="AA52" s="189"/>
      <c r="AB52" s="235"/>
      <c r="AC52" s="252" t="s">
        <v>87</v>
      </c>
      <c r="AD52" s="192"/>
      <c r="AE52" s="252" t="s">
        <v>87</v>
      </c>
      <c r="AF52" s="193"/>
      <c r="AG52" s="189"/>
      <c r="AH52" s="235"/>
      <c r="AI52" s="252" t="s">
        <v>87</v>
      </c>
      <c r="AJ52" s="192"/>
      <c r="AK52" s="252" t="s">
        <v>87</v>
      </c>
      <c r="AL52" s="193"/>
      <c r="AM52" s="222"/>
      <c r="AN52" s="222" t="s">
        <v>268</v>
      </c>
      <c r="AO52" s="222" t="s">
        <v>368</v>
      </c>
      <c r="AP52" s="218" t="s">
        <v>255</v>
      </c>
      <c r="AQ52" s="103" t="s">
        <v>61</v>
      </c>
      <c r="AR52" s="103"/>
      <c r="AS52" s="104"/>
    </row>
    <row r="53" spans="1:45" ht="163.5" customHeight="1">
      <c r="A53" s="105">
        <v>38</v>
      </c>
      <c r="B53" s="222" t="s">
        <v>210</v>
      </c>
      <c r="C53" s="218" t="s">
        <v>211</v>
      </c>
      <c r="D53" s="218" t="s">
        <v>209</v>
      </c>
      <c r="E53" s="217">
        <v>861.43</v>
      </c>
      <c r="F53" s="108">
        <v>861.43</v>
      </c>
      <c r="G53" s="109">
        <v>861.41064200000005</v>
      </c>
      <c r="H53" s="240" t="s">
        <v>319</v>
      </c>
      <c r="I53" s="111" t="s">
        <v>65</v>
      </c>
      <c r="J53" s="242" t="s">
        <v>276</v>
      </c>
      <c r="K53" s="230">
        <v>876.60900000000004</v>
      </c>
      <c r="L53" s="109">
        <v>877.08799999999997</v>
      </c>
      <c r="M53" s="123">
        <f t="shared" si="0"/>
        <v>0.47899999999992815</v>
      </c>
      <c r="N53" s="241">
        <v>0</v>
      </c>
      <c r="O53" s="239" t="s">
        <v>283</v>
      </c>
      <c r="P53" s="112" t="s">
        <v>398</v>
      </c>
      <c r="Q53" s="113"/>
      <c r="R53" s="113" t="s">
        <v>132</v>
      </c>
      <c r="S53" s="114" t="s">
        <v>3</v>
      </c>
      <c r="T53" s="115" t="s">
        <v>243</v>
      </c>
      <c r="U53" s="189" t="s">
        <v>238</v>
      </c>
      <c r="V53" s="190"/>
      <c r="W53" s="191" t="s">
        <v>87</v>
      </c>
      <c r="X53" s="192">
        <v>37</v>
      </c>
      <c r="Y53" s="191" t="s">
        <v>87</v>
      </c>
      <c r="Z53" s="193"/>
      <c r="AA53" s="189"/>
      <c r="AB53" s="190"/>
      <c r="AC53" s="191" t="s">
        <v>87</v>
      </c>
      <c r="AD53" s="192"/>
      <c r="AE53" s="191" t="s">
        <v>87</v>
      </c>
      <c r="AF53" s="193"/>
      <c r="AG53" s="189"/>
      <c r="AH53" s="190"/>
      <c r="AI53" s="191" t="s">
        <v>87</v>
      </c>
      <c r="AJ53" s="192"/>
      <c r="AK53" s="191" t="s">
        <v>87</v>
      </c>
      <c r="AL53" s="193"/>
      <c r="AM53" s="194"/>
      <c r="AN53" s="194" t="s">
        <v>268</v>
      </c>
      <c r="AO53" s="194" t="s">
        <v>368</v>
      </c>
      <c r="AP53" s="227" t="s">
        <v>255</v>
      </c>
      <c r="AQ53" s="103" t="s">
        <v>61</v>
      </c>
      <c r="AR53" s="103"/>
      <c r="AS53" s="104"/>
    </row>
    <row r="54" spans="1:45" ht="136.5" customHeight="1">
      <c r="A54" s="105">
        <v>39</v>
      </c>
      <c r="B54" s="222" t="s">
        <v>212</v>
      </c>
      <c r="C54" s="218" t="s">
        <v>213</v>
      </c>
      <c r="D54" s="218" t="s">
        <v>202</v>
      </c>
      <c r="E54" s="217">
        <v>103.08199999999999</v>
      </c>
      <c r="F54" s="108">
        <v>103.08199999999999</v>
      </c>
      <c r="G54" s="109">
        <v>97.793766000000005</v>
      </c>
      <c r="H54" s="238" t="s">
        <v>322</v>
      </c>
      <c r="I54" s="111" t="s">
        <v>65</v>
      </c>
      <c r="J54" s="242" t="s">
        <v>276</v>
      </c>
      <c r="K54" s="230">
        <v>98.123999999999995</v>
      </c>
      <c r="L54" s="109">
        <v>93.057000000000002</v>
      </c>
      <c r="M54" s="123">
        <f t="shared" si="0"/>
        <v>-5.0669999999999931</v>
      </c>
      <c r="N54" s="109">
        <v>0</v>
      </c>
      <c r="O54" s="111" t="s">
        <v>48</v>
      </c>
      <c r="P54" s="112" t="s">
        <v>399</v>
      </c>
      <c r="Q54" s="113"/>
      <c r="R54" s="113" t="s">
        <v>132</v>
      </c>
      <c r="S54" s="114" t="s">
        <v>3</v>
      </c>
      <c r="T54" s="115" t="s">
        <v>243</v>
      </c>
      <c r="U54" s="189" t="s">
        <v>238</v>
      </c>
      <c r="V54" s="190"/>
      <c r="W54" s="191" t="s">
        <v>87</v>
      </c>
      <c r="X54" s="192">
        <v>38</v>
      </c>
      <c r="Y54" s="191" t="s">
        <v>87</v>
      </c>
      <c r="Z54" s="193"/>
      <c r="AA54" s="189"/>
      <c r="AB54" s="190"/>
      <c r="AC54" s="191" t="s">
        <v>87</v>
      </c>
      <c r="AD54" s="192"/>
      <c r="AE54" s="191" t="s">
        <v>87</v>
      </c>
      <c r="AF54" s="193"/>
      <c r="AG54" s="189"/>
      <c r="AH54" s="190"/>
      <c r="AI54" s="191" t="s">
        <v>87</v>
      </c>
      <c r="AJ54" s="192"/>
      <c r="AK54" s="191" t="s">
        <v>87</v>
      </c>
      <c r="AL54" s="193"/>
      <c r="AM54" s="194"/>
      <c r="AN54" s="194" t="s">
        <v>268</v>
      </c>
      <c r="AO54" s="194" t="s">
        <v>367</v>
      </c>
      <c r="AP54" s="227" t="s">
        <v>255</v>
      </c>
      <c r="AQ54" s="103" t="s">
        <v>61</v>
      </c>
      <c r="AR54" s="103"/>
      <c r="AS54" s="104"/>
    </row>
    <row r="55" spans="1:45" ht="21.65" customHeight="1">
      <c r="A55" s="204"/>
      <c r="B55" s="220" t="s">
        <v>143</v>
      </c>
      <c r="C55" s="117"/>
      <c r="D55" s="117"/>
      <c r="E55" s="118"/>
      <c r="F55" s="118"/>
      <c r="G55" s="118"/>
      <c r="H55" s="118"/>
      <c r="I55" s="119"/>
      <c r="J55" s="117"/>
      <c r="K55" s="118"/>
      <c r="L55" s="118"/>
      <c r="M55" s="118"/>
      <c r="N55" s="118"/>
      <c r="O55" s="119"/>
      <c r="P55" s="117"/>
      <c r="Q55" s="117"/>
      <c r="R55" s="117"/>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1"/>
      <c r="AR55" s="121"/>
      <c r="AS55" s="122"/>
    </row>
    <row r="56" spans="1:45" ht="107.5" customHeight="1">
      <c r="A56" s="105">
        <v>40</v>
      </c>
      <c r="B56" s="222" t="s">
        <v>214</v>
      </c>
      <c r="C56" s="218" t="s">
        <v>215</v>
      </c>
      <c r="D56" s="218" t="s">
        <v>216</v>
      </c>
      <c r="E56" s="217">
        <v>213.82300000000001</v>
      </c>
      <c r="F56" s="108">
        <v>213.82300000000001</v>
      </c>
      <c r="G56" s="241">
        <v>160.157353</v>
      </c>
      <c r="H56" s="109" t="s">
        <v>272</v>
      </c>
      <c r="I56" s="111" t="s">
        <v>65</v>
      </c>
      <c r="J56" s="242" t="s">
        <v>350</v>
      </c>
      <c r="K56" s="230">
        <v>213.45400000000001</v>
      </c>
      <c r="L56" s="109">
        <v>213.571</v>
      </c>
      <c r="M56" s="123">
        <f t="shared" si="0"/>
        <v>0.11699999999999022</v>
      </c>
      <c r="N56" s="241">
        <v>0</v>
      </c>
      <c r="O56" s="111" t="s">
        <v>285</v>
      </c>
      <c r="P56" s="112" t="s">
        <v>309</v>
      </c>
      <c r="Q56" s="113"/>
      <c r="R56" s="113" t="s">
        <v>132</v>
      </c>
      <c r="S56" s="114" t="s">
        <v>1</v>
      </c>
      <c r="T56" s="115" t="s">
        <v>244</v>
      </c>
      <c r="U56" s="189" t="s">
        <v>238</v>
      </c>
      <c r="V56" s="190"/>
      <c r="W56" s="191" t="s">
        <v>87</v>
      </c>
      <c r="X56" s="192">
        <v>39</v>
      </c>
      <c r="Y56" s="191" t="s">
        <v>87</v>
      </c>
      <c r="Z56" s="193"/>
      <c r="AA56" s="189"/>
      <c r="AB56" s="190"/>
      <c r="AC56" s="191" t="s">
        <v>87</v>
      </c>
      <c r="AD56" s="192"/>
      <c r="AE56" s="191" t="s">
        <v>87</v>
      </c>
      <c r="AF56" s="193"/>
      <c r="AG56" s="189"/>
      <c r="AH56" s="190"/>
      <c r="AI56" s="191" t="s">
        <v>87</v>
      </c>
      <c r="AJ56" s="192"/>
      <c r="AK56" s="191" t="s">
        <v>87</v>
      </c>
      <c r="AL56" s="193"/>
      <c r="AM56" s="194"/>
      <c r="AN56" s="194" t="s">
        <v>250</v>
      </c>
      <c r="AO56" s="194" t="s">
        <v>87</v>
      </c>
      <c r="AP56" s="227" t="s">
        <v>257</v>
      </c>
      <c r="AQ56" s="103" t="s">
        <v>61</v>
      </c>
      <c r="AR56" s="103"/>
      <c r="AS56" s="104"/>
    </row>
    <row r="57" spans="1:45" ht="106.5" customHeight="1">
      <c r="A57" s="105">
        <v>41</v>
      </c>
      <c r="B57" s="222" t="s">
        <v>217</v>
      </c>
      <c r="C57" s="218" t="s">
        <v>218</v>
      </c>
      <c r="D57" s="218" t="s">
        <v>219</v>
      </c>
      <c r="E57" s="217">
        <v>110.49</v>
      </c>
      <c r="F57" s="108">
        <v>110.49</v>
      </c>
      <c r="G57" s="109">
        <v>110.48845900000001</v>
      </c>
      <c r="H57" s="238" t="s">
        <v>310</v>
      </c>
      <c r="I57" s="111" t="s">
        <v>65</v>
      </c>
      <c r="J57" s="242" t="s">
        <v>276</v>
      </c>
      <c r="K57" s="230">
        <v>110.49</v>
      </c>
      <c r="L57" s="109">
        <v>110.66200000000001</v>
      </c>
      <c r="M57" s="123">
        <f t="shared" si="0"/>
        <v>0.17200000000001125</v>
      </c>
      <c r="N57" s="109">
        <v>0</v>
      </c>
      <c r="O57" s="111" t="s">
        <v>285</v>
      </c>
      <c r="P57" s="112" t="s">
        <v>400</v>
      </c>
      <c r="Q57" s="113"/>
      <c r="R57" s="113" t="s">
        <v>132</v>
      </c>
      <c r="S57" s="114" t="s">
        <v>237</v>
      </c>
      <c r="T57" s="115" t="s">
        <v>240</v>
      </c>
      <c r="U57" s="189" t="s">
        <v>238</v>
      </c>
      <c r="V57" s="235"/>
      <c r="W57" s="252" t="s">
        <v>87</v>
      </c>
      <c r="X57" s="192">
        <v>40</v>
      </c>
      <c r="Y57" s="252" t="s">
        <v>87</v>
      </c>
      <c r="Z57" s="193"/>
      <c r="AA57" s="189"/>
      <c r="AB57" s="235"/>
      <c r="AC57" s="252" t="s">
        <v>87</v>
      </c>
      <c r="AD57" s="192"/>
      <c r="AE57" s="252" t="s">
        <v>87</v>
      </c>
      <c r="AF57" s="193"/>
      <c r="AG57" s="189"/>
      <c r="AH57" s="235"/>
      <c r="AI57" s="252" t="s">
        <v>87</v>
      </c>
      <c r="AJ57" s="192"/>
      <c r="AK57" s="252" t="s">
        <v>87</v>
      </c>
      <c r="AL57" s="193"/>
      <c r="AM57" s="222"/>
      <c r="AN57" s="222" t="s">
        <v>268</v>
      </c>
      <c r="AO57" s="222" t="s">
        <v>367</v>
      </c>
      <c r="AP57" s="218" t="s">
        <v>260</v>
      </c>
      <c r="AQ57" s="103" t="s">
        <v>61</v>
      </c>
      <c r="AR57" s="103"/>
      <c r="AS57" s="104"/>
    </row>
    <row r="58" spans="1:45" ht="70" customHeight="1">
      <c r="A58" s="251" t="s">
        <v>382</v>
      </c>
      <c r="B58" s="222" t="s">
        <v>381</v>
      </c>
      <c r="C58" s="218"/>
      <c r="D58" s="218"/>
      <c r="E58" s="217"/>
      <c r="F58" s="108"/>
      <c r="G58" s="109"/>
      <c r="H58" s="238"/>
      <c r="I58" s="111"/>
      <c r="J58" s="242"/>
      <c r="K58" s="241"/>
      <c r="L58" s="109"/>
      <c r="M58" s="123"/>
      <c r="N58" s="109"/>
      <c r="O58" s="239"/>
      <c r="P58" s="112"/>
      <c r="Q58" s="113"/>
      <c r="R58" s="113"/>
      <c r="S58" s="114"/>
      <c r="T58" s="115"/>
      <c r="U58" s="189"/>
      <c r="V58" s="190"/>
      <c r="W58" s="191" t="s">
        <v>87</v>
      </c>
      <c r="X58" s="192"/>
      <c r="Y58" s="191" t="s">
        <v>87</v>
      </c>
      <c r="Z58" s="193"/>
      <c r="AA58" s="189"/>
      <c r="AB58" s="190"/>
      <c r="AC58" s="191" t="s">
        <v>87</v>
      </c>
      <c r="AD58" s="192"/>
      <c r="AE58" s="191" t="s">
        <v>87</v>
      </c>
      <c r="AF58" s="193"/>
      <c r="AG58" s="189"/>
      <c r="AH58" s="190"/>
      <c r="AI58" s="191" t="s">
        <v>87</v>
      </c>
      <c r="AJ58" s="192"/>
      <c r="AK58" s="191" t="s">
        <v>87</v>
      </c>
      <c r="AL58" s="193"/>
      <c r="AM58" s="194"/>
      <c r="AN58" s="194"/>
      <c r="AO58" s="194"/>
      <c r="AP58" s="227"/>
      <c r="AQ58" s="103"/>
      <c r="AR58" s="103"/>
      <c r="AS58" s="104"/>
    </row>
    <row r="59" spans="1:45" ht="70" customHeight="1">
      <c r="A59" s="219" t="s">
        <v>137</v>
      </c>
      <c r="B59" s="222" t="s">
        <v>221</v>
      </c>
      <c r="C59" s="218"/>
      <c r="D59" s="218"/>
      <c r="E59" s="217"/>
      <c r="F59" s="108"/>
      <c r="G59" s="109"/>
      <c r="H59" s="240"/>
      <c r="I59" s="111"/>
      <c r="J59" s="242"/>
      <c r="K59" s="230"/>
      <c r="L59" s="109"/>
      <c r="M59" s="123"/>
      <c r="N59" s="241"/>
      <c r="O59" s="239"/>
      <c r="P59" s="112"/>
      <c r="Q59" s="113"/>
      <c r="R59" s="113"/>
      <c r="S59" s="114"/>
      <c r="T59" s="225"/>
      <c r="U59" s="189"/>
      <c r="V59" s="190"/>
      <c r="W59" s="191" t="s">
        <v>87</v>
      </c>
      <c r="X59" s="192"/>
      <c r="Y59" s="191" t="s">
        <v>87</v>
      </c>
      <c r="Z59" s="193"/>
      <c r="AA59" s="189"/>
      <c r="AB59" s="190"/>
      <c r="AC59" s="191" t="s">
        <v>87</v>
      </c>
      <c r="AD59" s="192"/>
      <c r="AE59" s="191" t="s">
        <v>87</v>
      </c>
      <c r="AF59" s="193"/>
      <c r="AG59" s="189"/>
      <c r="AH59" s="190"/>
      <c r="AI59" s="191" t="s">
        <v>87</v>
      </c>
      <c r="AJ59" s="192"/>
      <c r="AK59" s="191" t="s">
        <v>87</v>
      </c>
      <c r="AL59" s="193"/>
      <c r="AM59" s="194"/>
      <c r="AN59" s="194"/>
      <c r="AO59" s="194"/>
      <c r="AP59" s="227"/>
      <c r="AQ59" s="103"/>
      <c r="AR59" s="103"/>
      <c r="AS59" s="104"/>
    </row>
    <row r="60" spans="1:45" ht="70" customHeight="1">
      <c r="A60" s="219" t="s">
        <v>138</v>
      </c>
      <c r="B60" s="222" t="s">
        <v>222</v>
      </c>
      <c r="C60" s="218"/>
      <c r="D60" s="218"/>
      <c r="E60" s="217"/>
      <c r="F60" s="108"/>
      <c r="G60" s="109"/>
      <c r="H60" s="240"/>
      <c r="I60" s="111"/>
      <c r="J60" s="242"/>
      <c r="K60" s="230"/>
      <c r="L60" s="109"/>
      <c r="M60" s="123"/>
      <c r="N60" s="230"/>
      <c r="O60" s="114"/>
      <c r="P60" s="112"/>
      <c r="Q60" s="113"/>
      <c r="R60" s="113"/>
      <c r="S60" s="114"/>
      <c r="T60" s="115"/>
      <c r="U60" s="189"/>
      <c r="V60" s="190"/>
      <c r="W60" s="191" t="s">
        <v>87</v>
      </c>
      <c r="X60" s="192"/>
      <c r="Y60" s="191" t="s">
        <v>87</v>
      </c>
      <c r="Z60" s="193"/>
      <c r="AA60" s="189"/>
      <c r="AB60" s="190"/>
      <c r="AC60" s="191" t="s">
        <v>87</v>
      </c>
      <c r="AD60" s="192"/>
      <c r="AE60" s="191" t="s">
        <v>87</v>
      </c>
      <c r="AF60" s="193"/>
      <c r="AG60" s="189"/>
      <c r="AH60" s="190"/>
      <c r="AI60" s="191" t="s">
        <v>87</v>
      </c>
      <c r="AJ60" s="192"/>
      <c r="AK60" s="191" t="s">
        <v>87</v>
      </c>
      <c r="AL60" s="193"/>
      <c r="AM60" s="194"/>
      <c r="AN60" s="194"/>
      <c r="AO60" s="194"/>
      <c r="AP60" s="227"/>
      <c r="AQ60" s="103"/>
      <c r="AR60" s="103"/>
      <c r="AS60" s="104"/>
    </row>
    <row r="61" spans="1:45" ht="70" customHeight="1">
      <c r="A61" s="219" t="s">
        <v>139</v>
      </c>
      <c r="B61" s="222" t="s">
        <v>223</v>
      </c>
      <c r="C61" s="218"/>
      <c r="D61" s="218"/>
      <c r="E61" s="217"/>
      <c r="F61" s="108"/>
      <c r="G61" s="109"/>
      <c r="H61" s="238"/>
      <c r="I61" s="111"/>
      <c r="J61" s="242"/>
      <c r="K61" s="230"/>
      <c r="L61" s="109"/>
      <c r="M61" s="123"/>
      <c r="N61" s="109"/>
      <c r="O61" s="111"/>
      <c r="P61" s="112"/>
      <c r="Q61" s="113"/>
      <c r="R61" s="113"/>
      <c r="S61" s="114"/>
      <c r="T61" s="115"/>
      <c r="U61" s="189"/>
      <c r="V61" s="190"/>
      <c r="W61" s="191" t="s">
        <v>87</v>
      </c>
      <c r="X61" s="192"/>
      <c r="Y61" s="191" t="s">
        <v>87</v>
      </c>
      <c r="Z61" s="193"/>
      <c r="AA61" s="189"/>
      <c r="AB61" s="190"/>
      <c r="AC61" s="191" t="s">
        <v>87</v>
      </c>
      <c r="AD61" s="192"/>
      <c r="AE61" s="191" t="s">
        <v>87</v>
      </c>
      <c r="AF61" s="193"/>
      <c r="AG61" s="189"/>
      <c r="AH61" s="190"/>
      <c r="AI61" s="191" t="s">
        <v>87</v>
      </c>
      <c r="AJ61" s="192"/>
      <c r="AK61" s="191" t="s">
        <v>87</v>
      </c>
      <c r="AL61" s="193"/>
      <c r="AM61" s="194"/>
      <c r="AN61" s="194"/>
      <c r="AO61" s="194"/>
      <c r="AP61" s="227"/>
      <c r="AQ61" s="103"/>
      <c r="AR61" s="103"/>
      <c r="AS61" s="104"/>
    </row>
    <row r="62" spans="1:45" ht="127.5" customHeight="1">
      <c r="A62" s="105">
        <v>43</v>
      </c>
      <c r="B62" s="222" t="s">
        <v>224</v>
      </c>
      <c r="C62" s="218" t="s">
        <v>225</v>
      </c>
      <c r="D62" s="218" t="s">
        <v>195</v>
      </c>
      <c r="E62" s="217">
        <f>1275.029-12.578+171.355</f>
        <v>1433.806</v>
      </c>
      <c r="F62" s="108">
        <v>1555</v>
      </c>
      <c r="G62" s="109">
        <v>1492</v>
      </c>
      <c r="H62" s="240" t="s">
        <v>320</v>
      </c>
      <c r="I62" s="111" t="s">
        <v>65</v>
      </c>
      <c r="J62" s="242" t="s">
        <v>276</v>
      </c>
      <c r="K62" s="230">
        <v>1171.4169999999999</v>
      </c>
      <c r="L62" s="109">
        <v>1604.999</v>
      </c>
      <c r="M62" s="123">
        <f t="shared" si="0"/>
        <v>433.58200000000011</v>
      </c>
      <c r="N62" s="241">
        <v>0</v>
      </c>
      <c r="O62" s="239" t="s">
        <v>285</v>
      </c>
      <c r="P62" s="112" t="s">
        <v>321</v>
      </c>
      <c r="Q62" s="113"/>
      <c r="R62" s="113" t="s">
        <v>132</v>
      </c>
      <c r="S62" s="114" t="s">
        <v>1</v>
      </c>
      <c r="T62" s="115" t="s">
        <v>249</v>
      </c>
      <c r="U62" s="189" t="s">
        <v>238</v>
      </c>
      <c r="V62" s="190"/>
      <c r="W62" s="191" t="s">
        <v>87</v>
      </c>
      <c r="X62" s="192">
        <v>42</v>
      </c>
      <c r="Y62" s="191" t="s">
        <v>87</v>
      </c>
      <c r="Z62" s="193"/>
      <c r="AA62" s="189"/>
      <c r="AB62" s="190"/>
      <c r="AC62" s="191" t="s">
        <v>87</v>
      </c>
      <c r="AD62" s="192"/>
      <c r="AE62" s="191" t="s">
        <v>87</v>
      </c>
      <c r="AF62" s="193"/>
      <c r="AG62" s="189"/>
      <c r="AH62" s="190"/>
      <c r="AI62" s="191" t="s">
        <v>87</v>
      </c>
      <c r="AJ62" s="192"/>
      <c r="AK62" s="191" t="s">
        <v>87</v>
      </c>
      <c r="AL62" s="193"/>
      <c r="AM62" s="194"/>
      <c r="AN62" s="194" t="s">
        <v>268</v>
      </c>
      <c r="AO62" s="194" t="s">
        <v>368</v>
      </c>
      <c r="AP62" s="227" t="s">
        <v>255</v>
      </c>
      <c r="AQ62" s="103" t="s">
        <v>61</v>
      </c>
      <c r="AR62" s="103"/>
      <c r="AS62" s="104"/>
    </row>
    <row r="63" spans="1:45" ht="118.5" customHeight="1">
      <c r="A63" s="105">
        <v>44</v>
      </c>
      <c r="B63" s="222" t="s">
        <v>226</v>
      </c>
      <c r="C63" s="218" t="s">
        <v>227</v>
      </c>
      <c r="D63" s="218" t="s">
        <v>195</v>
      </c>
      <c r="E63" s="217">
        <v>227.33199999999999</v>
      </c>
      <c r="F63" s="108">
        <v>227.33199999999999</v>
      </c>
      <c r="G63" s="241">
        <v>226.363822</v>
      </c>
      <c r="H63" s="240" t="s">
        <v>323</v>
      </c>
      <c r="I63" s="111" t="s">
        <v>65</v>
      </c>
      <c r="J63" s="242" t="s">
        <v>276</v>
      </c>
      <c r="K63" s="230">
        <v>227.33199999999999</v>
      </c>
      <c r="L63" s="109">
        <v>305.68599999999998</v>
      </c>
      <c r="M63" s="123">
        <f t="shared" si="0"/>
        <v>78.353999999999985</v>
      </c>
      <c r="N63" s="109">
        <v>0</v>
      </c>
      <c r="O63" s="111" t="s">
        <v>285</v>
      </c>
      <c r="P63" s="112" t="s">
        <v>401</v>
      </c>
      <c r="Q63" s="113"/>
      <c r="R63" s="113" t="s">
        <v>132</v>
      </c>
      <c r="S63" s="114" t="s">
        <v>237</v>
      </c>
      <c r="T63" s="115" t="s">
        <v>243</v>
      </c>
      <c r="U63" s="189" t="s">
        <v>238</v>
      </c>
      <c r="V63" s="235"/>
      <c r="W63" s="252" t="s">
        <v>87</v>
      </c>
      <c r="X63" s="192">
        <v>43</v>
      </c>
      <c r="Y63" s="252" t="s">
        <v>87</v>
      </c>
      <c r="Z63" s="193"/>
      <c r="AA63" s="189"/>
      <c r="AB63" s="235"/>
      <c r="AC63" s="252" t="s">
        <v>87</v>
      </c>
      <c r="AD63" s="192"/>
      <c r="AE63" s="252" t="s">
        <v>87</v>
      </c>
      <c r="AF63" s="193"/>
      <c r="AG63" s="189"/>
      <c r="AH63" s="235"/>
      <c r="AI63" s="252" t="s">
        <v>87</v>
      </c>
      <c r="AJ63" s="192"/>
      <c r="AK63" s="252" t="s">
        <v>87</v>
      </c>
      <c r="AL63" s="193"/>
      <c r="AM63" s="222"/>
      <c r="AN63" s="222" t="s">
        <v>268</v>
      </c>
      <c r="AO63" s="222" t="s">
        <v>368</v>
      </c>
      <c r="AP63" s="218" t="s">
        <v>255</v>
      </c>
      <c r="AQ63" s="103" t="s">
        <v>61</v>
      </c>
      <c r="AR63" s="103"/>
      <c r="AS63" s="104"/>
    </row>
    <row r="64" spans="1:45" ht="122.5" customHeight="1">
      <c r="A64" s="105">
        <v>45</v>
      </c>
      <c r="B64" s="222" t="s">
        <v>366</v>
      </c>
      <c r="C64" s="218" t="s">
        <v>213</v>
      </c>
      <c r="D64" s="218" t="s">
        <v>205</v>
      </c>
      <c r="E64" s="217">
        <v>39.262999999999998</v>
      </c>
      <c r="F64" s="108">
        <v>39.262999999999998</v>
      </c>
      <c r="G64" s="109">
        <v>27.906374</v>
      </c>
      <c r="H64" s="240" t="s">
        <v>324</v>
      </c>
      <c r="I64" s="111" t="s">
        <v>65</v>
      </c>
      <c r="J64" s="242" t="s">
        <v>276</v>
      </c>
      <c r="K64" s="230">
        <v>39.262999999999998</v>
      </c>
      <c r="L64" s="109">
        <v>47.298999999999999</v>
      </c>
      <c r="M64" s="123">
        <f t="shared" si="0"/>
        <v>8.0360000000000014</v>
      </c>
      <c r="N64" s="241">
        <v>0</v>
      </c>
      <c r="O64" s="111" t="s">
        <v>285</v>
      </c>
      <c r="P64" s="112" t="s">
        <v>402</v>
      </c>
      <c r="Q64" s="113"/>
      <c r="R64" s="113" t="s">
        <v>132</v>
      </c>
      <c r="S64" s="114" t="s">
        <v>3</v>
      </c>
      <c r="T64" s="115" t="s">
        <v>243</v>
      </c>
      <c r="U64" s="189" t="s">
        <v>238</v>
      </c>
      <c r="V64" s="190"/>
      <c r="W64" s="191" t="s">
        <v>87</v>
      </c>
      <c r="X64" s="192">
        <v>44</v>
      </c>
      <c r="Y64" s="191" t="s">
        <v>87</v>
      </c>
      <c r="Z64" s="193"/>
      <c r="AA64" s="189"/>
      <c r="AB64" s="190"/>
      <c r="AC64" s="191" t="s">
        <v>87</v>
      </c>
      <c r="AD64" s="192"/>
      <c r="AE64" s="191" t="s">
        <v>87</v>
      </c>
      <c r="AF64" s="193"/>
      <c r="AG64" s="189"/>
      <c r="AH64" s="190"/>
      <c r="AI64" s="191" t="s">
        <v>87</v>
      </c>
      <c r="AJ64" s="192"/>
      <c r="AK64" s="191" t="s">
        <v>87</v>
      </c>
      <c r="AL64" s="193"/>
      <c r="AM64" s="194"/>
      <c r="AN64" s="194" t="s">
        <v>268</v>
      </c>
      <c r="AO64" s="194" t="s">
        <v>367</v>
      </c>
      <c r="AP64" s="227" t="s">
        <v>255</v>
      </c>
      <c r="AQ64" s="103" t="s">
        <v>61</v>
      </c>
      <c r="AR64" s="103"/>
      <c r="AS64" s="104"/>
    </row>
    <row r="65" spans="1:45" ht="409.5" customHeight="1">
      <c r="A65" s="105">
        <v>46</v>
      </c>
      <c r="B65" s="222" t="s">
        <v>228</v>
      </c>
      <c r="C65" s="218" t="s">
        <v>229</v>
      </c>
      <c r="D65" s="218" t="s">
        <v>195</v>
      </c>
      <c r="E65" s="217">
        <f>6705.035+2509.685</f>
        <v>9214.7199999999993</v>
      </c>
      <c r="F65" s="108">
        <v>9047.9536640000006</v>
      </c>
      <c r="G65" s="109">
        <v>7265.8456560000004</v>
      </c>
      <c r="H65" s="240" t="s">
        <v>318</v>
      </c>
      <c r="I65" s="111" t="s">
        <v>64</v>
      </c>
      <c r="J65" s="242" t="s">
        <v>276</v>
      </c>
      <c r="K65" s="230">
        <v>6091.9409999999998</v>
      </c>
      <c r="L65" s="109">
        <v>9523.8369999999995</v>
      </c>
      <c r="M65" s="123">
        <f t="shared" si="0"/>
        <v>3431.8959999999997</v>
      </c>
      <c r="N65" s="241">
        <v>0</v>
      </c>
      <c r="O65" s="239" t="s">
        <v>285</v>
      </c>
      <c r="P65" s="112" t="s">
        <v>409</v>
      </c>
      <c r="Q65" s="113" t="s">
        <v>378</v>
      </c>
      <c r="R65" s="113" t="s">
        <v>132</v>
      </c>
      <c r="S65" s="114" t="s">
        <v>3</v>
      </c>
      <c r="T65" s="115" t="s">
        <v>243</v>
      </c>
      <c r="U65" s="189" t="s">
        <v>238</v>
      </c>
      <c r="V65" s="190"/>
      <c r="W65" s="191" t="s">
        <v>87</v>
      </c>
      <c r="X65" s="192">
        <v>45</v>
      </c>
      <c r="Y65" s="191" t="s">
        <v>87</v>
      </c>
      <c r="Z65" s="193"/>
      <c r="AA65" s="189"/>
      <c r="AB65" s="190"/>
      <c r="AC65" s="191" t="s">
        <v>87</v>
      </c>
      <c r="AD65" s="192"/>
      <c r="AE65" s="191" t="s">
        <v>87</v>
      </c>
      <c r="AF65" s="193"/>
      <c r="AG65" s="189"/>
      <c r="AH65" s="190"/>
      <c r="AI65" s="191" t="s">
        <v>87</v>
      </c>
      <c r="AJ65" s="192"/>
      <c r="AK65" s="191" t="s">
        <v>87</v>
      </c>
      <c r="AL65" s="193"/>
      <c r="AM65" s="194"/>
      <c r="AN65" s="194" t="s">
        <v>268</v>
      </c>
      <c r="AO65" s="194" t="s">
        <v>368</v>
      </c>
      <c r="AP65" s="227" t="s">
        <v>255</v>
      </c>
      <c r="AQ65" s="103"/>
      <c r="AR65" s="103" t="s">
        <v>61</v>
      </c>
      <c r="AS65" s="104"/>
    </row>
    <row r="66" spans="1:45" ht="66">
      <c r="A66" s="105">
        <v>47</v>
      </c>
      <c r="B66" s="222" t="s">
        <v>230</v>
      </c>
      <c r="C66" s="218" t="s">
        <v>213</v>
      </c>
      <c r="D66" s="218" t="s">
        <v>192</v>
      </c>
      <c r="E66" s="217">
        <f>946.959+93.5</f>
        <v>1040.4589999999998</v>
      </c>
      <c r="F66" s="108">
        <v>1012.9589999999998</v>
      </c>
      <c r="G66" s="241">
        <v>928.88271999999995</v>
      </c>
      <c r="H66" s="109" t="s">
        <v>272</v>
      </c>
      <c r="I66" s="111" t="s">
        <v>65</v>
      </c>
      <c r="J66" s="242" t="s">
        <v>351</v>
      </c>
      <c r="K66" s="230">
        <v>890.89400000000001</v>
      </c>
      <c r="L66" s="109">
        <v>1310.1980000000001</v>
      </c>
      <c r="M66" s="123">
        <f t="shared" si="0"/>
        <v>419.30400000000009</v>
      </c>
      <c r="N66" s="109">
        <v>0</v>
      </c>
      <c r="O66" s="111" t="s">
        <v>285</v>
      </c>
      <c r="P66" s="112" t="s">
        <v>325</v>
      </c>
      <c r="Q66" s="113"/>
      <c r="R66" s="113" t="s">
        <v>132</v>
      </c>
      <c r="S66" s="114" t="s">
        <v>3</v>
      </c>
      <c r="T66" s="224" t="s">
        <v>261</v>
      </c>
      <c r="U66" s="189" t="s">
        <v>238</v>
      </c>
      <c r="V66" s="190"/>
      <c r="W66" s="191" t="s">
        <v>87</v>
      </c>
      <c r="X66" s="192">
        <v>46</v>
      </c>
      <c r="Y66" s="191" t="s">
        <v>87</v>
      </c>
      <c r="Z66" s="193"/>
      <c r="AA66" s="189"/>
      <c r="AB66" s="190"/>
      <c r="AC66" s="191" t="s">
        <v>87</v>
      </c>
      <c r="AD66" s="192"/>
      <c r="AE66" s="191" t="s">
        <v>87</v>
      </c>
      <c r="AF66" s="193"/>
      <c r="AG66" s="189"/>
      <c r="AH66" s="190"/>
      <c r="AI66" s="191" t="s">
        <v>87</v>
      </c>
      <c r="AJ66" s="192"/>
      <c r="AK66" s="191" t="s">
        <v>87</v>
      </c>
      <c r="AL66" s="193"/>
      <c r="AM66" s="194"/>
      <c r="AN66" s="194" t="s">
        <v>250</v>
      </c>
      <c r="AO66" s="194" t="s">
        <v>87</v>
      </c>
      <c r="AP66" s="227" t="s">
        <v>252</v>
      </c>
      <c r="AQ66" s="103" t="s">
        <v>61</v>
      </c>
      <c r="AR66" s="103"/>
      <c r="AS66" s="104"/>
    </row>
    <row r="67" spans="1:45" ht="78" customHeight="1">
      <c r="A67" s="105">
        <v>48</v>
      </c>
      <c r="B67" s="222" t="s">
        <v>231</v>
      </c>
      <c r="C67" s="218" t="s">
        <v>204</v>
      </c>
      <c r="D67" s="218" t="s">
        <v>189</v>
      </c>
      <c r="E67" s="217">
        <v>3591.5259999999998</v>
      </c>
      <c r="F67" s="108">
        <v>3712.0312199999998</v>
      </c>
      <c r="G67" s="109">
        <v>3696.8868889999999</v>
      </c>
      <c r="H67" s="109" t="s">
        <v>272</v>
      </c>
      <c r="I67" s="111" t="s">
        <v>65</v>
      </c>
      <c r="J67" s="242" t="s">
        <v>352</v>
      </c>
      <c r="K67" s="230">
        <v>3637.9180000000001</v>
      </c>
      <c r="L67" s="109">
        <v>6696.2820000000002</v>
      </c>
      <c r="M67" s="123">
        <f t="shared" si="0"/>
        <v>3058.364</v>
      </c>
      <c r="N67" s="109">
        <v>0</v>
      </c>
      <c r="O67" s="111" t="s">
        <v>285</v>
      </c>
      <c r="P67" s="112" t="s">
        <v>328</v>
      </c>
      <c r="Q67" s="113" t="s">
        <v>379</v>
      </c>
      <c r="R67" s="113" t="s">
        <v>132</v>
      </c>
      <c r="S67" s="114" t="s">
        <v>3</v>
      </c>
      <c r="T67" s="115" t="s">
        <v>245</v>
      </c>
      <c r="U67" s="189" t="s">
        <v>238</v>
      </c>
      <c r="V67" s="190"/>
      <c r="W67" s="191" t="s">
        <v>87</v>
      </c>
      <c r="X67" s="192">
        <v>47</v>
      </c>
      <c r="Y67" s="191" t="s">
        <v>87</v>
      </c>
      <c r="Z67" s="193"/>
      <c r="AA67" s="189"/>
      <c r="AB67" s="190"/>
      <c r="AC67" s="191" t="s">
        <v>87</v>
      </c>
      <c r="AD67" s="192"/>
      <c r="AE67" s="191" t="s">
        <v>87</v>
      </c>
      <c r="AF67" s="193"/>
      <c r="AG67" s="189"/>
      <c r="AH67" s="190"/>
      <c r="AI67" s="191" t="s">
        <v>87</v>
      </c>
      <c r="AJ67" s="192"/>
      <c r="AK67" s="191" t="s">
        <v>87</v>
      </c>
      <c r="AL67" s="193"/>
      <c r="AM67" s="194"/>
      <c r="AN67" s="194" t="s">
        <v>250</v>
      </c>
      <c r="AO67" s="194" t="s">
        <v>87</v>
      </c>
      <c r="AP67" s="227" t="s">
        <v>253</v>
      </c>
      <c r="AQ67" s="103"/>
      <c r="AR67" s="103"/>
      <c r="AS67" s="104"/>
    </row>
    <row r="68" spans="1:45" ht="118" customHeight="1">
      <c r="A68" s="105">
        <v>49</v>
      </c>
      <c r="B68" s="222" t="s">
        <v>232</v>
      </c>
      <c r="C68" s="218" t="s">
        <v>206</v>
      </c>
      <c r="D68" s="218" t="s">
        <v>233</v>
      </c>
      <c r="E68" s="217">
        <v>23.672000000000001</v>
      </c>
      <c r="F68" s="108">
        <v>23.672000000000001</v>
      </c>
      <c r="G68" s="109">
        <v>0</v>
      </c>
      <c r="H68" s="238" t="s">
        <v>329</v>
      </c>
      <c r="I68" s="111" t="s">
        <v>65</v>
      </c>
      <c r="J68" s="242" t="s">
        <v>276</v>
      </c>
      <c r="K68" s="230">
        <v>23.516999999999999</v>
      </c>
      <c r="L68" s="109">
        <v>21.283999999999999</v>
      </c>
      <c r="M68" s="123">
        <f t="shared" si="0"/>
        <v>-2.2330000000000005</v>
      </c>
      <c r="N68" s="109">
        <v>0</v>
      </c>
      <c r="O68" s="239" t="s">
        <v>48</v>
      </c>
      <c r="P68" s="112" t="s">
        <v>403</v>
      </c>
      <c r="Q68" s="113"/>
      <c r="R68" s="113" t="s">
        <v>132</v>
      </c>
      <c r="S68" s="114" t="s">
        <v>3</v>
      </c>
      <c r="T68" s="115" t="s">
        <v>243</v>
      </c>
      <c r="U68" s="189" t="s">
        <v>238</v>
      </c>
      <c r="V68" s="190"/>
      <c r="W68" s="191" t="s">
        <v>87</v>
      </c>
      <c r="X68" s="192">
        <v>48</v>
      </c>
      <c r="Y68" s="191" t="s">
        <v>87</v>
      </c>
      <c r="Z68" s="193"/>
      <c r="AA68" s="189"/>
      <c r="AB68" s="190"/>
      <c r="AC68" s="191" t="s">
        <v>87</v>
      </c>
      <c r="AD68" s="192"/>
      <c r="AE68" s="191" t="s">
        <v>87</v>
      </c>
      <c r="AF68" s="193"/>
      <c r="AG68" s="189"/>
      <c r="AH68" s="190"/>
      <c r="AI68" s="191" t="s">
        <v>87</v>
      </c>
      <c r="AJ68" s="192"/>
      <c r="AK68" s="191" t="s">
        <v>87</v>
      </c>
      <c r="AL68" s="193"/>
      <c r="AM68" s="194"/>
      <c r="AN68" s="194" t="s">
        <v>268</v>
      </c>
      <c r="AO68" s="194" t="s">
        <v>368</v>
      </c>
      <c r="AP68" s="227" t="s">
        <v>255</v>
      </c>
      <c r="AQ68" s="103" t="s">
        <v>61</v>
      </c>
      <c r="AR68" s="103"/>
      <c r="AS68" s="104"/>
    </row>
    <row r="69" spans="1:45" ht="100" customHeight="1">
      <c r="A69" s="105">
        <v>50</v>
      </c>
      <c r="B69" s="222" t="s">
        <v>234</v>
      </c>
      <c r="C69" s="218" t="s">
        <v>235</v>
      </c>
      <c r="D69" s="218" t="s">
        <v>192</v>
      </c>
      <c r="E69" s="217">
        <f>16.593+608.756</f>
        <v>625.34899999999993</v>
      </c>
      <c r="F69" s="108">
        <f>16.593+1354.615</f>
        <v>1371.2080000000001</v>
      </c>
      <c r="G69" s="109">
        <f>12.316108+1281.025842</f>
        <v>1293.34195</v>
      </c>
      <c r="H69" s="109" t="s">
        <v>272</v>
      </c>
      <c r="I69" s="111" t="s">
        <v>65</v>
      </c>
      <c r="J69" s="242" t="s">
        <v>281</v>
      </c>
      <c r="K69" s="241">
        <f>15.94+585.75</f>
        <v>601.69000000000005</v>
      </c>
      <c r="L69" s="241">
        <f>15.859+691.882</f>
        <v>707.74099999999999</v>
      </c>
      <c r="M69" s="123">
        <f t="shared" si="0"/>
        <v>106.05099999999993</v>
      </c>
      <c r="N69" s="109">
        <v>0</v>
      </c>
      <c r="O69" s="111" t="s">
        <v>285</v>
      </c>
      <c r="P69" s="112" t="s">
        <v>330</v>
      </c>
      <c r="Q69" s="113"/>
      <c r="R69" s="113" t="s">
        <v>132</v>
      </c>
      <c r="S69" s="114" t="s">
        <v>384</v>
      </c>
      <c r="T69" s="115" t="s">
        <v>383</v>
      </c>
      <c r="U69" s="189" t="s">
        <v>238</v>
      </c>
      <c r="V69" s="235"/>
      <c r="W69" s="252" t="s">
        <v>87</v>
      </c>
      <c r="X69" s="192">
        <v>49</v>
      </c>
      <c r="Y69" s="252" t="s">
        <v>87</v>
      </c>
      <c r="Z69" s="193"/>
      <c r="AA69" s="189"/>
      <c r="AB69" s="235"/>
      <c r="AC69" s="252" t="s">
        <v>87</v>
      </c>
      <c r="AD69" s="192"/>
      <c r="AE69" s="252" t="s">
        <v>87</v>
      </c>
      <c r="AF69" s="193"/>
      <c r="AG69" s="189"/>
      <c r="AH69" s="235"/>
      <c r="AI69" s="252" t="s">
        <v>87</v>
      </c>
      <c r="AJ69" s="192"/>
      <c r="AK69" s="252" t="s">
        <v>87</v>
      </c>
      <c r="AL69" s="193"/>
      <c r="AM69" s="222"/>
      <c r="AN69" s="222" t="s">
        <v>250</v>
      </c>
      <c r="AO69" s="222" t="s">
        <v>87</v>
      </c>
      <c r="AP69" s="218" t="s">
        <v>252</v>
      </c>
      <c r="AQ69" s="103" t="s">
        <v>61</v>
      </c>
      <c r="AR69" s="103" t="s">
        <v>61</v>
      </c>
      <c r="AS69" s="104"/>
    </row>
    <row r="70" spans="1:45" ht="88.5" customHeight="1" thickBot="1">
      <c r="A70" s="105">
        <v>51</v>
      </c>
      <c r="B70" s="222" t="s">
        <v>236</v>
      </c>
      <c r="C70" s="218" t="s">
        <v>235</v>
      </c>
      <c r="D70" s="218" t="s">
        <v>192</v>
      </c>
      <c r="E70" s="217">
        <v>233.99199999999999</v>
      </c>
      <c r="F70" s="108">
        <v>233.99199999999999</v>
      </c>
      <c r="G70" s="109">
        <v>210.062363</v>
      </c>
      <c r="H70" s="109" t="s">
        <v>272</v>
      </c>
      <c r="I70" s="111" t="s">
        <v>65</v>
      </c>
      <c r="J70" s="242" t="s">
        <v>335</v>
      </c>
      <c r="K70" s="107">
        <v>238.38399999999999</v>
      </c>
      <c r="L70" s="109">
        <v>266.17599999999999</v>
      </c>
      <c r="M70" s="123">
        <f>L70-K70</f>
        <v>27.792000000000002</v>
      </c>
      <c r="N70" s="109">
        <v>0</v>
      </c>
      <c r="O70" s="111" t="s">
        <v>285</v>
      </c>
      <c r="P70" s="112" t="s">
        <v>326</v>
      </c>
      <c r="Q70" s="113"/>
      <c r="R70" s="113" t="s">
        <v>132</v>
      </c>
      <c r="S70" s="114" t="s">
        <v>3</v>
      </c>
      <c r="T70" s="115" t="s">
        <v>243</v>
      </c>
      <c r="U70" s="189" t="s">
        <v>238</v>
      </c>
      <c r="V70" s="190"/>
      <c r="W70" s="191" t="s">
        <v>87</v>
      </c>
      <c r="X70" s="192">
        <v>50</v>
      </c>
      <c r="Y70" s="191" t="s">
        <v>87</v>
      </c>
      <c r="Z70" s="193"/>
      <c r="AA70" s="189"/>
      <c r="AB70" s="190"/>
      <c r="AC70" s="191" t="s">
        <v>87</v>
      </c>
      <c r="AD70" s="192"/>
      <c r="AE70" s="191" t="s">
        <v>87</v>
      </c>
      <c r="AF70" s="193"/>
      <c r="AG70" s="189"/>
      <c r="AH70" s="190"/>
      <c r="AI70" s="191" t="s">
        <v>87</v>
      </c>
      <c r="AJ70" s="192"/>
      <c r="AK70" s="191" t="s">
        <v>87</v>
      </c>
      <c r="AL70" s="193"/>
      <c r="AM70" s="194"/>
      <c r="AN70" s="194" t="s">
        <v>250</v>
      </c>
      <c r="AO70" s="194" t="s">
        <v>87</v>
      </c>
      <c r="AP70" s="227" t="s">
        <v>374</v>
      </c>
      <c r="AQ70" s="103" t="s">
        <v>61</v>
      </c>
      <c r="AR70" s="103"/>
      <c r="AS70" s="104"/>
    </row>
    <row r="71" spans="1:45" ht="13.5" thickTop="1">
      <c r="A71" s="260" t="s">
        <v>19</v>
      </c>
      <c r="B71" s="261"/>
      <c r="C71" s="209"/>
      <c r="D71" s="209"/>
      <c r="E71" s="127">
        <f>SUM(E16,E20,E42,E43,E44,E56,E62)+16.593</f>
        <v>5653.0610000000006</v>
      </c>
      <c r="F71" s="231">
        <f>SUM(F16,F20,F42,F43,F44,F56,F62)+16.593</f>
        <v>6686.6707550000001</v>
      </c>
      <c r="G71" s="231">
        <f>SUM(G16,G20,G42,G43,G44,G56,G62)+12.316108</f>
        <v>6161.688889</v>
      </c>
      <c r="H71" s="129"/>
      <c r="I71" s="266" t="s">
        <v>1</v>
      </c>
      <c r="J71" s="267"/>
      <c r="K71" s="231">
        <f>SUM(K16,K20,K42,K43,K44,K56,K62)+15.94</f>
        <v>5610.4169999999986</v>
      </c>
      <c r="L71" s="231">
        <f>SUM(L16,L20,L42,L43,L44,L56,L62)+15.859</f>
        <v>6816.2550000000001</v>
      </c>
      <c r="M71" s="128">
        <f>L71-K71</f>
        <v>1205.8380000000016</v>
      </c>
      <c r="N71" s="231">
        <f>SUM(N16,N20,N42,N44,N56,N58,N62)+0</f>
        <v>0</v>
      </c>
      <c r="O71" s="271"/>
      <c r="P71" s="271"/>
      <c r="Q71" s="254"/>
      <c r="R71" s="254"/>
      <c r="S71" s="277"/>
      <c r="T71" s="288"/>
      <c r="U71" s="288"/>
      <c r="V71" s="293"/>
      <c r="W71" s="293"/>
      <c r="X71" s="293"/>
      <c r="Y71" s="293"/>
      <c r="Z71" s="294"/>
      <c r="AA71" s="288"/>
      <c r="AB71" s="293"/>
      <c r="AC71" s="293"/>
      <c r="AD71" s="293"/>
      <c r="AE71" s="293"/>
      <c r="AF71" s="294"/>
      <c r="AG71" s="288"/>
      <c r="AH71" s="293"/>
      <c r="AI71" s="293"/>
      <c r="AJ71" s="293"/>
      <c r="AK71" s="293"/>
      <c r="AL71" s="294"/>
      <c r="AM71" s="274"/>
      <c r="AN71" s="199"/>
      <c r="AO71" s="199"/>
      <c r="AP71" s="199"/>
      <c r="AQ71" s="277"/>
      <c r="AR71" s="277"/>
      <c r="AS71" s="280"/>
    </row>
    <row r="72" spans="1:45">
      <c r="A72" s="262"/>
      <c r="B72" s="263"/>
      <c r="C72" s="207"/>
      <c r="D72" s="207"/>
      <c r="E72" s="107">
        <f>SUM(E9:E15,E17,E21:E40,E45:E49,E51:E54,E57,E59:E61,E63:E68,E70)+608.756</f>
        <v>31497.897999999994</v>
      </c>
      <c r="F72" s="230">
        <f>SUM(F9:F15,F17,F21:F40,F45:F49,F51:F54,F57,F59:F61,F63:F68,F70)+1354.615</f>
        <v>31497.237294000002</v>
      </c>
      <c r="G72" s="230">
        <f>SUM(G9:G15,G17,G21:G40,G45:G49,G51:G54,G57,G59:G61,G63:G68,G70)+1281.025842</f>
        <v>27253.776899000008</v>
      </c>
      <c r="H72" s="110"/>
      <c r="I72" s="282" t="s">
        <v>267</v>
      </c>
      <c r="J72" s="283"/>
      <c r="K72" s="230">
        <f>SUM(K9:K15,K17,K21:K40,K45:K49,K51:K54,K57,K59:K61,K63:K68,K70)+585.75</f>
        <v>25826.523999999998</v>
      </c>
      <c r="L72" s="230">
        <f>SUM(L9:L15,L17,L21:L40,L45:L49,L51:L54,L57,L59:L61,L63:L68,L70)+691.882</f>
        <v>37273.421000000002</v>
      </c>
      <c r="M72" s="230">
        <f>L72-K72</f>
        <v>11446.897000000004</v>
      </c>
      <c r="N72" s="230">
        <f>SUM(N9:N15,N17,N21:N40,N45:N49,N51:N54,N57,N59:N61,N63:N68,N70)+0</f>
        <v>-209.62099999999998</v>
      </c>
      <c r="O72" s="272"/>
      <c r="P72" s="272"/>
      <c r="Q72" s="255"/>
      <c r="R72" s="255"/>
      <c r="S72" s="286"/>
      <c r="T72" s="289"/>
      <c r="U72" s="289"/>
      <c r="V72" s="295"/>
      <c r="W72" s="295"/>
      <c r="X72" s="295"/>
      <c r="Y72" s="295"/>
      <c r="Z72" s="296"/>
      <c r="AA72" s="289"/>
      <c r="AB72" s="295"/>
      <c r="AC72" s="295"/>
      <c r="AD72" s="295"/>
      <c r="AE72" s="295"/>
      <c r="AF72" s="296"/>
      <c r="AG72" s="289"/>
      <c r="AH72" s="295"/>
      <c r="AI72" s="295"/>
      <c r="AJ72" s="295"/>
      <c r="AK72" s="295"/>
      <c r="AL72" s="296"/>
      <c r="AM72" s="275"/>
      <c r="AN72" s="200"/>
      <c r="AO72" s="200"/>
      <c r="AP72" s="200"/>
      <c r="AQ72" s="278"/>
      <c r="AR72" s="278"/>
      <c r="AS72" s="258"/>
    </row>
    <row r="73" spans="1:45" ht="13.5" thickBot="1">
      <c r="A73" s="264"/>
      <c r="B73" s="265"/>
      <c r="C73" s="210"/>
      <c r="D73" s="210"/>
      <c r="E73" s="130"/>
      <c r="F73" s="131"/>
      <c r="G73" s="132"/>
      <c r="H73" s="133"/>
      <c r="I73" s="284"/>
      <c r="J73" s="285"/>
      <c r="K73" s="130"/>
      <c r="L73" s="132"/>
      <c r="M73" s="132"/>
      <c r="N73" s="132"/>
      <c r="O73" s="273"/>
      <c r="P73" s="273"/>
      <c r="Q73" s="256"/>
      <c r="R73" s="256"/>
      <c r="S73" s="287"/>
      <c r="T73" s="290"/>
      <c r="U73" s="290"/>
      <c r="V73" s="297"/>
      <c r="W73" s="297"/>
      <c r="X73" s="297"/>
      <c r="Y73" s="297"/>
      <c r="Z73" s="298"/>
      <c r="AA73" s="290"/>
      <c r="AB73" s="297"/>
      <c r="AC73" s="297"/>
      <c r="AD73" s="297"/>
      <c r="AE73" s="297"/>
      <c r="AF73" s="298"/>
      <c r="AG73" s="290"/>
      <c r="AH73" s="297"/>
      <c r="AI73" s="297"/>
      <c r="AJ73" s="297"/>
      <c r="AK73" s="297"/>
      <c r="AL73" s="298"/>
      <c r="AM73" s="276"/>
      <c r="AN73" s="201"/>
      <c r="AO73" s="201"/>
      <c r="AP73" s="201"/>
      <c r="AQ73" s="279"/>
      <c r="AR73" s="279"/>
      <c r="AS73" s="281"/>
    </row>
    <row r="74" spans="1:45">
      <c r="A74" s="262" t="s">
        <v>20</v>
      </c>
      <c r="B74" s="263"/>
      <c r="C74" s="207"/>
      <c r="D74" s="207"/>
      <c r="E74" s="134">
        <v>45877.489000000001</v>
      </c>
      <c r="F74" s="135">
        <v>44345.964</v>
      </c>
      <c r="G74" s="136">
        <v>43987.123266999995</v>
      </c>
      <c r="H74" s="137"/>
      <c r="I74" s="319" t="s">
        <v>1</v>
      </c>
      <c r="J74" s="320"/>
      <c r="K74" s="134">
        <v>43179.986000000004</v>
      </c>
      <c r="L74" s="232">
        <v>54263.321000000004</v>
      </c>
      <c r="M74" s="138">
        <f>L74-K74</f>
        <v>11083.334999999999</v>
      </c>
      <c r="N74" s="321"/>
      <c r="O74" s="291"/>
      <c r="P74" s="291"/>
      <c r="Q74" s="315"/>
      <c r="R74" s="315"/>
      <c r="S74" s="307"/>
      <c r="T74" s="299"/>
      <c r="U74" s="299"/>
      <c r="V74" s="300"/>
      <c r="W74" s="300"/>
      <c r="X74" s="300"/>
      <c r="Y74" s="300"/>
      <c r="Z74" s="301"/>
      <c r="AA74" s="299"/>
      <c r="AB74" s="300"/>
      <c r="AC74" s="300"/>
      <c r="AD74" s="300"/>
      <c r="AE74" s="300"/>
      <c r="AF74" s="301"/>
      <c r="AG74" s="299"/>
      <c r="AH74" s="300"/>
      <c r="AI74" s="300"/>
      <c r="AJ74" s="300"/>
      <c r="AK74" s="300"/>
      <c r="AL74" s="301"/>
      <c r="AM74" s="305"/>
      <c r="AN74" s="202"/>
      <c r="AO74" s="202"/>
      <c r="AP74" s="202"/>
      <c r="AQ74" s="307"/>
      <c r="AR74" s="307"/>
      <c r="AS74" s="257"/>
    </row>
    <row r="75" spans="1:45">
      <c r="A75" s="262"/>
      <c r="B75" s="263"/>
      <c r="C75" s="207"/>
      <c r="D75" s="207"/>
      <c r="E75" s="107">
        <v>13628.073</v>
      </c>
      <c r="F75" s="108">
        <v>13581.01</v>
      </c>
      <c r="G75" s="109">
        <v>11852.825964</v>
      </c>
      <c r="H75" s="110"/>
      <c r="I75" s="282" t="s">
        <v>267</v>
      </c>
      <c r="J75" s="283"/>
      <c r="K75" s="107">
        <v>13284.402999999998</v>
      </c>
      <c r="L75" s="109">
        <v>13785.911</v>
      </c>
      <c r="M75" s="109">
        <f>L75-K75</f>
        <v>501.50800000000163</v>
      </c>
      <c r="N75" s="269"/>
      <c r="O75" s="272"/>
      <c r="P75" s="272"/>
      <c r="Q75" s="255"/>
      <c r="R75" s="255"/>
      <c r="S75" s="286"/>
      <c r="T75" s="289"/>
      <c r="U75" s="289"/>
      <c r="V75" s="295"/>
      <c r="W75" s="295"/>
      <c r="X75" s="295"/>
      <c r="Y75" s="295"/>
      <c r="Z75" s="296"/>
      <c r="AA75" s="289"/>
      <c r="AB75" s="295"/>
      <c r="AC75" s="295"/>
      <c r="AD75" s="295"/>
      <c r="AE75" s="295"/>
      <c r="AF75" s="296"/>
      <c r="AG75" s="289"/>
      <c r="AH75" s="295"/>
      <c r="AI75" s="295"/>
      <c r="AJ75" s="295"/>
      <c r="AK75" s="295"/>
      <c r="AL75" s="296"/>
      <c r="AM75" s="275"/>
      <c r="AN75" s="200"/>
      <c r="AO75" s="200"/>
      <c r="AP75" s="200"/>
      <c r="AQ75" s="278"/>
      <c r="AR75" s="278"/>
      <c r="AS75" s="258"/>
    </row>
    <row r="76" spans="1:45" ht="13.5" thickBot="1">
      <c r="A76" s="317"/>
      <c r="B76" s="318"/>
      <c r="C76" s="208"/>
      <c r="D76" s="208"/>
      <c r="E76" s="124"/>
      <c r="F76" s="125"/>
      <c r="G76" s="126"/>
      <c r="H76" s="139"/>
      <c r="I76" s="313"/>
      <c r="J76" s="314"/>
      <c r="K76" s="124"/>
      <c r="L76" s="126"/>
      <c r="M76" s="140"/>
      <c r="N76" s="322"/>
      <c r="O76" s="292"/>
      <c r="P76" s="292"/>
      <c r="Q76" s="316"/>
      <c r="R76" s="316"/>
      <c r="S76" s="309"/>
      <c r="T76" s="302"/>
      <c r="U76" s="302"/>
      <c r="V76" s="303"/>
      <c r="W76" s="303"/>
      <c r="X76" s="303"/>
      <c r="Y76" s="303"/>
      <c r="Z76" s="304"/>
      <c r="AA76" s="302"/>
      <c r="AB76" s="303"/>
      <c r="AC76" s="303"/>
      <c r="AD76" s="303"/>
      <c r="AE76" s="303"/>
      <c r="AF76" s="304"/>
      <c r="AG76" s="302"/>
      <c r="AH76" s="303"/>
      <c r="AI76" s="303"/>
      <c r="AJ76" s="303"/>
      <c r="AK76" s="303"/>
      <c r="AL76" s="304"/>
      <c r="AM76" s="306"/>
      <c r="AN76" s="203"/>
      <c r="AO76" s="203"/>
      <c r="AP76" s="203"/>
      <c r="AQ76" s="308"/>
      <c r="AR76" s="308"/>
      <c r="AS76" s="259"/>
    </row>
    <row r="77" spans="1:45" ht="13.5" thickTop="1">
      <c r="A77" s="260" t="s">
        <v>6</v>
      </c>
      <c r="B77" s="261"/>
      <c r="C77" s="207"/>
      <c r="D77" s="207"/>
      <c r="E77" s="134">
        <f t="shared" ref="E77:G78" si="1">SUM(E71,E74)</f>
        <v>51530.55</v>
      </c>
      <c r="F77" s="232">
        <f t="shared" si="1"/>
        <v>51032.634754999999</v>
      </c>
      <c r="G77" s="232">
        <f t="shared" si="1"/>
        <v>50148.812155999993</v>
      </c>
      <c r="H77" s="137"/>
      <c r="I77" s="266" t="s">
        <v>1</v>
      </c>
      <c r="J77" s="267"/>
      <c r="K77" s="232">
        <f>SUM(K71,K74)</f>
        <v>48790.403000000006</v>
      </c>
      <c r="L77" s="232">
        <f>SUM(L71,L74)</f>
        <v>61079.576000000001</v>
      </c>
      <c r="M77" s="135">
        <f>L77-K77</f>
        <v>12289.172999999995</v>
      </c>
      <c r="N77" s="268"/>
      <c r="O77" s="271"/>
      <c r="P77" s="271"/>
      <c r="Q77" s="254"/>
      <c r="R77" s="254"/>
      <c r="S77" s="277"/>
      <c r="T77" s="288"/>
      <c r="U77" s="288"/>
      <c r="V77" s="293"/>
      <c r="W77" s="293"/>
      <c r="X77" s="293"/>
      <c r="Y77" s="293"/>
      <c r="Z77" s="294"/>
      <c r="AA77" s="288"/>
      <c r="AB77" s="293"/>
      <c r="AC77" s="293"/>
      <c r="AD77" s="293"/>
      <c r="AE77" s="293"/>
      <c r="AF77" s="294"/>
      <c r="AG77" s="288"/>
      <c r="AH77" s="293"/>
      <c r="AI77" s="293"/>
      <c r="AJ77" s="293"/>
      <c r="AK77" s="293"/>
      <c r="AL77" s="294"/>
      <c r="AM77" s="274"/>
      <c r="AN77" s="199"/>
      <c r="AO77" s="199"/>
      <c r="AP77" s="199"/>
      <c r="AQ77" s="277"/>
      <c r="AR77" s="277"/>
      <c r="AS77" s="280"/>
    </row>
    <row r="78" spans="1:45">
      <c r="A78" s="262"/>
      <c r="B78" s="263"/>
      <c r="C78" s="207"/>
      <c r="D78" s="207"/>
      <c r="E78" s="107">
        <f t="shared" si="1"/>
        <v>45125.97099999999</v>
      </c>
      <c r="F78" s="230">
        <f t="shared" si="1"/>
        <v>45078.247294000001</v>
      </c>
      <c r="G78" s="230">
        <f t="shared" si="1"/>
        <v>39106.602863000007</v>
      </c>
      <c r="H78" s="110"/>
      <c r="I78" s="282" t="s">
        <v>267</v>
      </c>
      <c r="J78" s="283"/>
      <c r="K78" s="230">
        <f>SUM(K72,K75)</f>
        <v>39110.926999999996</v>
      </c>
      <c r="L78" s="230">
        <f>SUM(L72,L75)</f>
        <v>51059.332000000002</v>
      </c>
      <c r="M78" s="108">
        <f>L78-K78</f>
        <v>11948.405000000006</v>
      </c>
      <c r="N78" s="269"/>
      <c r="O78" s="272"/>
      <c r="P78" s="272"/>
      <c r="Q78" s="255"/>
      <c r="R78" s="255"/>
      <c r="S78" s="286"/>
      <c r="T78" s="289"/>
      <c r="U78" s="289"/>
      <c r="V78" s="295"/>
      <c r="W78" s="295"/>
      <c r="X78" s="295"/>
      <c r="Y78" s="295"/>
      <c r="Z78" s="296"/>
      <c r="AA78" s="289"/>
      <c r="AB78" s="295"/>
      <c r="AC78" s="295"/>
      <c r="AD78" s="295"/>
      <c r="AE78" s="295"/>
      <c r="AF78" s="296"/>
      <c r="AG78" s="289"/>
      <c r="AH78" s="295"/>
      <c r="AI78" s="295"/>
      <c r="AJ78" s="295"/>
      <c r="AK78" s="295"/>
      <c r="AL78" s="296"/>
      <c r="AM78" s="275"/>
      <c r="AN78" s="200"/>
      <c r="AO78" s="200"/>
      <c r="AP78" s="200"/>
      <c r="AQ78" s="278"/>
      <c r="AR78" s="278"/>
      <c r="AS78" s="258"/>
    </row>
    <row r="79" spans="1:45" ht="13.5" thickBot="1">
      <c r="A79" s="264"/>
      <c r="B79" s="265"/>
      <c r="C79" s="210"/>
      <c r="D79" s="210"/>
      <c r="E79" s="141"/>
      <c r="F79" s="142"/>
      <c r="G79" s="143"/>
      <c r="H79" s="144"/>
      <c r="I79" s="284"/>
      <c r="J79" s="285"/>
      <c r="K79" s="141"/>
      <c r="L79" s="143"/>
      <c r="M79" s="142"/>
      <c r="N79" s="270"/>
      <c r="O79" s="273"/>
      <c r="P79" s="273"/>
      <c r="Q79" s="256"/>
      <c r="R79" s="256"/>
      <c r="S79" s="287"/>
      <c r="T79" s="290"/>
      <c r="U79" s="290"/>
      <c r="V79" s="297"/>
      <c r="W79" s="297"/>
      <c r="X79" s="297"/>
      <c r="Y79" s="297"/>
      <c r="Z79" s="298"/>
      <c r="AA79" s="290"/>
      <c r="AB79" s="297"/>
      <c r="AC79" s="297"/>
      <c r="AD79" s="297"/>
      <c r="AE79" s="297"/>
      <c r="AF79" s="298"/>
      <c r="AG79" s="290"/>
      <c r="AH79" s="297"/>
      <c r="AI79" s="297"/>
      <c r="AJ79" s="297"/>
      <c r="AK79" s="297"/>
      <c r="AL79" s="298"/>
      <c r="AM79" s="276"/>
      <c r="AN79" s="201"/>
      <c r="AO79" s="201"/>
      <c r="AP79" s="201"/>
      <c r="AQ79" s="279"/>
      <c r="AR79" s="279"/>
      <c r="AS79" s="281"/>
    </row>
    <row r="80" spans="1:45" ht="17.649999999999999" customHeight="1">
      <c r="A80" s="96" t="s">
        <v>66</v>
      </c>
      <c r="B80" s="216"/>
      <c r="C80" s="216"/>
      <c r="D80" s="216"/>
      <c r="E80" s="91"/>
      <c r="F80" s="16"/>
      <c r="G80" s="16"/>
      <c r="H80" s="16"/>
      <c r="I80" s="92"/>
      <c r="J80" s="92"/>
      <c r="K80" s="91"/>
      <c r="L80" s="16"/>
      <c r="M80" s="16"/>
      <c r="N80" s="93"/>
      <c r="O80" s="94"/>
      <c r="P80" s="94"/>
      <c r="Q80" s="95"/>
      <c r="R80" s="95"/>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S80" s="215"/>
    </row>
    <row r="81" spans="1:42" ht="18" customHeight="1">
      <c r="A81" s="11" t="s">
        <v>62</v>
      </c>
      <c r="F81" s="23"/>
      <c r="G81" s="23"/>
      <c r="H81" s="23"/>
      <c r="I81" s="23"/>
      <c r="J81" s="23"/>
    </row>
    <row r="82" spans="1:42" ht="18" customHeight="1">
      <c r="A82" s="175" t="s">
        <v>84</v>
      </c>
    </row>
    <row r="83" spans="1:42" ht="18" customHeight="1">
      <c r="A83" s="176" t="s">
        <v>114</v>
      </c>
      <c r="B83" s="161"/>
      <c r="C83" s="25"/>
      <c r="D83" s="25"/>
    </row>
    <row r="84" spans="1:42" ht="18" customHeight="1">
      <c r="A84" s="175" t="s">
        <v>115</v>
      </c>
      <c r="B84" s="161"/>
      <c r="C84" s="25"/>
      <c r="D84" s="25"/>
    </row>
    <row r="85" spans="1:42" ht="18" customHeight="1">
      <c r="A85" s="160" t="s">
        <v>118</v>
      </c>
      <c r="B85" s="160"/>
      <c r="C85" s="11"/>
      <c r="D85" s="11"/>
      <c r="E85" s="5"/>
      <c r="F85" s="5"/>
      <c r="G85" s="5"/>
      <c r="H85" s="5"/>
      <c r="I85" s="5"/>
      <c r="J85" s="5"/>
      <c r="K85" s="5"/>
      <c r="L85" s="5"/>
      <c r="M85" s="5"/>
      <c r="N85" s="5"/>
      <c r="O85" s="5"/>
      <c r="P85" s="5"/>
      <c r="Q85" s="5"/>
      <c r="R85" s="5"/>
      <c r="S85" s="4"/>
      <c r="T85" s="4"/>
      <c r="U85" s="4"/>
      <c r="V85" s="4"/>
      <c r="W85" s="4"/>
      <c r="X85" s="4"/>
      <c r="Y85" s="4"/>
      <c r="Z85" s="4"/>
      <c r="AA85" s="4"/>
      <c r="AB85" s="4"/>
      <c r="AC85" s="4"/>
      <c r="AD85" s="4"/>
      <c r="AE85" s="4"/>
      <c r="AF85" s="4"/>
      <c r="AG85" s="4"/>
      <c r="AH85" s="4"/>
      <c r="AI85" s="4"/>
      <c r="AJ85" s="4"/>
      <c r="AK85" s="4"/>
      <c r="AL85" s="4"/>
      <c r="AM85" s="4"/>
      <c r="AN85" s="4"/>
      <c r="AO85" s="4"/>
      <c r="AP85" s="4"/>
    </row>
    <row r="86" spans="1:42" ht="18" customHeight="1">
      <c r="A86" s="160" t="s">
        <v>119</v>
      </c>
      <c r="B86" s="160"/>
      <c r="C86" s="11"/>
      <c r="D86" s="11"/>
      <c r="E86" s="5"/>
      <c r="F86" s="5"/>
      <c r="G86" s="5"/>
      <c r="H86" s="5"/>
      <c r="I86" s="5"/>
      <c r="J86" s="5"/>
      <c r="K86" s="5"/>
      <c r="L86" s="5"/>
      <c r="M86" s="5"/>
      <c r="N86" s="5"/>
      <c r="O86" s="5"/>
      <c r="P86" s="5"/>
      <c r="Q86" s="5"/>
      <c r="R86" s="5"/>
      <c r="S86" s="4"/>
      <c r="T86" s="4"/>
      <c r="U86" s="4"/>
      <c r="V86" s="4"/>
      <c r="W86" s="4"/>
      <c r="X86" s="4"/>
      <c r="Y86" s="4"/>
      <c r="Z86" s="4"/>
      <c r="AA86" s="4"/>
      <c r="AB86" s="4"/>
      <c r="AC86" s="4"/>
      <c r="AD86" s="4"/>
      <c r="AE86" s="4"/>
      <c r="AF86" s="4"/>
      <c r="AG86" s="4"/>
      <c r="AH86" s="4"/>
      <c r="AI86" s="4"/>
      <c r="AJ86" s="4"/>
      <c r="AK86" s="4"/>
      <c r="AL86" s="4"/>
      <c r="AM86" s="4"/>
      <c r="AN86" s="4"/>
      <c r="AO86" s="4"/>
      <c r="AP86" s="4"/>
    </row>
    <row r="87" spans="1:42" ht="18" customHeight="1">
      <c r="A87" s="160" t="s">
        <v>120</v>
      </c>
      <c r="B87" s="160"/>
      <c r="C87" s="11"/>
      <c r="D87" s="11"/>
    </row>
    <row r="88" spans="1:42" ht="18" customHeight="1">
      <c r="A88" s="160" t="s">
        <v>121</v>
      </c>
      <c r="B88" s="162"/>
    </row>
    <row r="89" spans="1:42" ht="18" customHeight="1">
      <c r="A89" s="11" t="s">
        <v>63</v>
      </c>
    </row>
    <row r="90" spans="1:42">
      <c r="A90" s="11"/>
    </row>
    <row r="107" spans="6:6">
      <c r="F107" s="14"/>
    </row>
  </sheetData>
  <mergeCells count="85">
    <mergeCell ref="A3:T3"/>
    <mergeCell ref="AQ4:AS4"/>
    <mergeCell ref="A5:A7"/>
    <mergeCell ref="B5:B7"/>
    <mergeCell ref="C5:C7"/>
    <mergeCell ref="D5:D7"/>
    <mergeCell ref="E5:E7"/>
    <mergeCell ref="F5:G5"/>
    <mergeCell ref="H5:H7"/>
    <mergeCell ref="I5:J5"/>
    <mergeCell ref="F6:F7"/>
    <mergeCell ref="G6:G7"/>
    <mergeCell ref="I6:I7"/>
    <mergeCell ref="AA7:AF7"/>
    <mergeCell ref="AG7:AL7"/>
    <mergeCell ref="U5:AM6"/>
    <mergeCell ref="AS71:AS73"/>
    <mergeCell ref="S71:S73"/>
    <mergeCell ref="J6:J7"/>
    <mergeCell ref="N6:N7"/>
    <mergeCell ref="M5:M6"/>
    <mergeCell ref="N5:P5"/>
    <mergeCell ref="O71:O73"/>
    <mergeCell ref="P71:P73"/>
    <mergeCell ref="I72:J72"/>
    <mergeCell ref="I73:J73"/>
    <mergeCell ref="R5:R7"/>
    <mergeCell ref="S5:S7"/>
    <mergeCell ref="T5:T7"/>
    <mergeCell ref="AS5:AS7"/>
    <mergeCell ref="O6:P7"/>
    <mergeCell ref="U7:Z7"/>
    <mergeCell ref="AN5:AN7"/>
    <mergeCell ref="AO5:AO7"/>
    <mergeCell ref="AP5:AP7"/>
    <mergeCell ref="AQ5:AQ7"/>
    <mergeCell ref="AR5:AR7"/>
    <mergeCell ref="S74:S76"/>
    <mergeCell ref="Q5:Q7"/>
    <mergeCell ref="A71:B73"/>
    <mergeCell ref="I71:J71"/>
    <mergeCell ref="T74:T76"/>
    <mergeCell ref="T71:T73"/>
    <mergeCell ref="Q71:Q73"/>
    <mergeCell ref="R71:R73"/>
    <mergeCell ref="I75:J75"/>
    <mergeCell ref="I76:J76"/>
    <mergeCell ref="Q74:Q76"/>
    <mergeCell ref="R74:R76"/>
    <mergeCell ref="A74:B76"/>
    <mergeCell ref="I74:J74"/>
    <mergeCell ref="N74:N76"/>
    <mergeCell ref="O74:O76"/>
    <mergeCell ref="P74:P76"/>
    <mergeCell ref="U77:Z79"/>
    <mergeCell ref="AQ71:AQ73"/>
    <mergeCell ref="AR71:AR73"/>
    <mergeCell ref="AG74:AL76"/>
    <mergeCell ref="AM74:AM76"/>
    <mergeCell ref="AQ74:AQ76"/>
    <mergeCell ref="AR74:AR76"/>
    <mergeCell ref="AG71:AL73"/>
    <mergeCell ref="AM71:AM73"/>
    <mergeCell ref="AA77:AF79"/>
    <mergeCell ref="AG77:AL79"/>
    <mergeCell ref="AA74:AF76"/>
    <mergeCell ref="AA71:AF73"/>
    <mergeCell ref="U74:Z76"/>
    <mergeCell ref="U71:Z73"/>
    <mergeCell ref="Q77:Q79"/>
    <mergeCell ref="AS74:AS76"/>
    <mergeCell ref="A77:B79"/>
    <mergeCell ref="I77:J77"/>
    <mergeCell ref="N77:N79"/>
    <mergeCell ref="O77:O79"/>
    <mergeCell ref="P77:P79"/>
    <mergeCell ref="AM77:AM79"/>
    <mergeCell ref="AQ77:AQ79"/>
    <mergeCell ref="AR77:AR79"/>
    <mergeCell ref="AS77:AS79"/>
    <mergeCell ref="I78:J78"/>
    <mergeCell ref="I79:J79"/>
    <mergeCell ref="R77:R79"/>
    <mergeCell ref="S77:S79"/>
    <mergeCell ref="T77:T79"/>
  </mergeCells>
  <phoneticPr fontId="3"/>
  <dataValidations count="9">
    <dataValidation type="list" allowBlank="1" showInputMessage="1" showErrorMessage="1" sqref="AN9:AN17 AN19:AN40 AN56:AN70 AN51:AN54 AN42:AN49" xr:uid="{FA003434-A68D-40A4-9168-B5D1188EF479}">
      <formula1>"公開プロセス,書面点検,-"</formula1>
    </dataValidation>
    <dataValidation type="list" allowBlank="1" showInputMessage="1" showErrorMessage="1" sqref="AH9:AH17 AB9:AB17 V9:V17 V19:V40 AH19:AH40 AB19:AB40 V56:V70 AH51:AH54 AB51:AB54 V51:V54 AB56:AB70 AH56:AH70 AH42:AH49 V42:V49 AB42:AB49" xr:uid="{49547022-DE2B-4672-99D8-CD862AF46F46}">
      <formula1>"新21,新22"</formula1>
    </dataValidation>
    <dataValidation type="list" allowBlank="1" showInputMessage="1" showErrorMessage="1" sqref="AA9:AA17 AG9:AG17 U9:U17 AA19:AA40 AG19:AG40 U19:U40 AA51:AA54 AG51:AG54 AG56:AG70 U51:U54 U56:U70 AA56:AA70 U42:U49 AA42:AA49 AG42:AG49" xr:uid="{4E583B41-945F-446B-A698-309D9ECB88B5}">
      <formula1>"官房,府,個情,公取,カジノ,警察,金融,消費,復興,総務,法務,外務,財務,文科,厚労,農水,経産,国交,環境,原規,防衛"</formula1>
    </dataValidation>
    <dataValidation type="whole" allowBlank="1" showInputMessage="1" showErrorMessage="1" sqref="AA3:AB3" xr:uid="{8F38E947-BE4E-4979-AD38-6FCC5B61B4C4}">
      <formula1>0</formula1>
      <formula2>9999</formula2>
    </dataValidation>
    <dataValidation type="whole" allowBlank="1" showInputMessage="1" showErrorMessage="1" sqref="AF9:AF17 Z9:Z17 AL9:AL17 AL19:AL40 AF19:AF40 Z19:Z40 AL56:AL70 AF51:AF54 Z51:Z54 AL51:AL54 Z56:Z70 AF56:AF70 AF42:AF49 AL42:AL49 Z42:Z49" xr:uid="{1388AC63-DAE7-46C5-94E5-E0087290FF44}">
      <formula1>0</formula1>
      <formula2>99</formula2>
    </dataValidation>
    <dataValidation type="list" allowBlank="1" showInputMessage="1" showErrorMessage="1" sqref="AB8 AH8 V8 AH18 V18 AH55 AB41 AH41 V41 AH50 V50 AB50 V55 AB55 AB18" xr:uid="{5A7D39F5-A400-4A7C-A4E7-97A5289EE3A2}">
      <formula1>"新30,新31"</formula1>
    </dataValidation>
    <dataValidation type="list" allowBlank="1" showInputMessage="1" showErrorMessage="1" sqref="I8:I70" xr:uid="{7A2C8532-2237-425F-AD4C-25B423A0784F}">
      <formula1>"廃止,事業全体の抜本的な改善,事業内容の一部改善,終了予定,現状通り"</formula1>
    </dataValidation>
    <dataValidation type="list" allowBlank="1" showInputMessage="1" showErrorMessage="1" sqref="AQ8:AS70" xr:uid="{5D968F48-4B17-489C-BECF-3729C89E086F}">
      <formula1>"○, 　,"</formula1>
    </dataValidation>
    <dataValidation type="list" allowBlank="1" showInputMessage="1" showErrorMessage="1" sqref="O8:O70" xr:uid="{C511BE70-396B-46DF-818F-A117B51B01C7}">
      <formula1>"廃止,縮減, 執行等改善,年度内に改善を検討,予定通り終了,現状通り"</formula1>
    </dataValidation>
  </dataValidations>
  <printOptions horizontalCentered="1"/>
  <pageMargins left="0" right="0" top="0" bottom="0" header="0.31496062992125984" footer="0.31496062992125984"/>
  <pageSetup paperSize="8" scale="37" fitToHeight="0" orientation="landscape" cellComments="asDisplayed" r:id="rId1"/>
  <headerFooter alignWithMargins="0">
    <oddHeader>&amp;L&amp;28様式１&amp;R&amp;26別添１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E32"/>
  <sheetViews>
    <sheetView view="pageBreakPreview" zoomScale="80" zoomScaleNormal="100" zoomScaleSheetLayoutView="80" zoomScalePageLayoutView="80" workbookViewId="0">
      <selection activeCell="D45" sqref="D45"/>
    </sheetView>
  </sheetViews>
  <sheetFormatPr defaultColWidth="9" defaultRowHeight="13"/>
  <cols>
    <col min="1" max="1" width="6.6328125" style="2" customWidth="1"/>
    <col min="2" max="2" width="54.36328125" style="2" customWidth="1"/>
    <col min="3" max="3" width="12.26953125" style="2" customWidth="1"/>
    <col min="4" max="4" width="40.7265625" style="2" customWidth="1"/>
    <col min="5" max="5" width="15" style="2" customWidth="1"/>
    <col min="6" max="6" width="25.7265625" style="2" customWidth="1"/>
    <col min="7" max="7" width="17.7265625" style="2" customWidth="1"/>
    <col min="8" max="8" width="16.7265625" style="2" customWidth="1"/>
    <col min="9" max="9" width="34.453125" style="2" customWidth="1"/>
    <col min="10" max="10" width="6.6328125" style="2" customWidth="1"/>
    <col min="11" max="11" width="4.6328125" style="2" customWidth="1"/>
    <col min="12" max="12" width="2.6328125" style="2" customWidth="1"/>
    <col min="13" max="13" width="5.90625" style="2" customWidth="1"/>
    <col min="14" max="15" width="2.6328125" style="2" customWidth="1"/>
    <col min="16" max="16" width="6.6328125" style="2" customWidth="1"/>
    <col min="17" max="17" width="4.6328125" style="2" customWidth="1"/>
    <col min="18" max="18" width="2.6328125" style="2" customWidth="1"/>
    <col min="19" max="19" width="4.6328125" style="2" customWidth="1"/>
    <col min="20" max="21" width="2.6328125" style="2" customWidth="1"/>
    <col min="22" max="22" width="6.6328125" style="2" customWidth="1"/>
    <col min="23" max="23" width="4.6328125" style="2" customWidth="1"/>
    <col min="24" max="24" width="2.6328125" style="2" customWidth="1"/>
    <col min="25" max="25" width="4.6328125" style="2" customWidth="1"/>
    <col min="26" max="27" width="2.6328125" style="2" customWidth="1"/>
    <col min="28" max="28" width="12.90625" style="2" customWidth="1"/>
    <col min="29" max="30" width="4.7265625" style="2" customWidth="1"/>
    <col min="31" max="31" width="5.36328125" style="2" customWidth="1"/>
    <col min="32" max="32" width="10.90625" style="2" customWidth="1"/>
    <col min="33" max="16384" width="9" style="2"/>
  </cols>
  <sheetData>
    <row r="1" spans="1:31" ht="21">
      <c r="A1" s="13" t="s">
        <v>103</v>
      </c>
    </row>
    <row r="2" spans="1:31" ht="13.15" customHeight="1"/>
    <row r="3" spans="1:31" ht="19">
      <c r="A3" s="9" t="s">
        <v>132</v>
      </c>
    </row>
    <row r="4" spans="1:31" ht="22.9" customHeight="1" thickBot="1">
      <c r="A4" s="197"/>
      <c r="B4" s="3"/>
      <c r="C4" s="1"/>
      <c r="D4" s="1"/>
      <c r="E4" s="1"/>
      <c r="F4" s="1"/>
      <c r="G4" s="1"/>
      <c r="H4" s="7"/>
      <c r="I4" s="7"/>
      <c r="J4" s="352" t="s">
        <v>31</v>
      </c>
      <c r="K4" s="352"/>
      <c r="L4" s="352"/>
      <c r="M4" s="352"/>
      <c r="N4" s="352"/>
      <c r="O4" s="352"/>
      <c r="P4" s="352"/>
      <c r="Q4" s="352"/>
      <c r="R4" s="352"/>
      <c r="S4" s="352"/>
      <c r="T4" s="352"/>
      <c r="U4" s="352"/>
      <c r="V4" s="352"/>
      <c r="W4" s="352"/>
      <c r="X4" s="352"/>
      <c r="Y4" s="352"/>
      <c r="Z4" s="352"/>
      <c r="AA4" s="352"/>
      <c r="AB4" s="352"/>
      <c r="AC4" s="352"/>
      <c r="AD4" s="352"/>
      <c r="AE4" s="353"/>
    </row>
    <row r="5" spans="1:31" ht="20.149999999999999" customHeight="1">
      <c r="A5" s="354" t="s">
        <v>28</v>
      </c>
      <c r="B5" s="310" t="s">
        <v>30</v>
      </c>
      <c r="C5" s="326" t="s">
        <v>104</v>
      </c>
      <c r="D5" s="326" t="s">
        <v>53</v>
      </c>
      <c r="E5" s="326" t="s">
        <v>105</v>
      </c>
      <c r="F5" s="310" t="s">
        <v>0</v>
      </c>
      <c r="G5" s="310" t="s">
        <v>18</v>
      </c>
      <c r="H5" s="310" t="s">
        <v>7</v>
      </c>
      <c r="I5" s="338" t="s">
        <v>8</v>
      </c>
      <c r="J5" s="363" t="s">
        <v>106</v>
      </c>
      <c r="K5" s="364"/>
      <c r="L5" s="364"/>
      <c r="M5" s="364"/>
      <c r="N5" s="364"/>
      <c r="O5" s="364"/>
      <c r="P5" s="364"/>
      <c r="Q5" s="364"/>
      <c r="R5" s="364"/>
      <c r="S5" s="364"/>
      <c r="T5" s="364"/>
      <c r="U5" s="364"/>
      <c r="V5" s="364"/>
      <c r="W5" s="364"/>
      <c r="X5" s="364"/>
      <c r="Y5" s="364"/>
      <c r="Z5" s="364"/>
      <c r="AA5" s="364"/>
      <c r="AB5" s="365"/>
      <c r="AC5" s="326" t="s">
        <v>69</v>
      </c>
      <c r="AD5" s="326" t="s">
        <v>70</v>
      </c>
      <c r="AE5" s="341" t="s">
        <v>60</v>
      </c>
    </row>
    <row r="6" spans="1:31" ht="20.149999999999999" customHeight="1">
      <c r="A6" s="355"/>
      <c r="B6" s="311"/>
      <c r="C6" s="359"/>
      <c r="D6" s="359"/>
      <c r="E6" s="359"/>
      <c r="F6" s="311"/>
      <c r="G6" s="336"/>
      <c r="H6" s="339"/>
      <c r="I6" s="339"/>
      <c r="J6" s="369"/>
      <c r="K6" s="370"/>
      <c r="L6" s="370"/>
      <c r="M6" s="370"/>
      <c r="N6" s="370"/>
      <c r="O6" s="370"/>
      <c r="P6" s="370"/>
      <c r="Q6" s="370"/>
      <c r="R6" s="370"/>
      <c r="S6" s="370"/>
      <c r="T6" s="370"/>
      <c r="U6" s="370"/>
      <c r="V6" s="370"/>
      <c r="W6" s="370"/>
      <c r="X6" s="370"/>
      <c r="Y6" s="370"/>
      <c r="Z6" s="370"/>
      <c r="AA6" s="370"/>
      <c r="AB6" s="371"/>
      <c r="AC6" s="327"/>
      <c r="AD6" s="327"/>
      <c r="AE6" s="342"/>
    </row>
    <row r="7" spans="1:31" ht="20.149999999999999" customHeight="1" thickBot="1">
      <c r="A7" s="356"/>
      <c r="B7" s="312"/>
      <c r="C7" s="330"/>
      <c r="D7" s="330"/>
      <c r="E7" s="330"/>
      <c r="F7" s="312"/>
      <c r="G7" s="337"/>
      <c r="H7" s="340"/>
      <c r="I7" s="340"/>
      <c r="J7" s="348" t="s">
        <v>89</v>
      </c>
      <c r="K7" s="349"/>
      <c r="L7" s="349"/>
      <c r="M7" s="349"/>
      <c r="N7" s="349"/>
      <c r="O7" s="350"/>
      <c r="P7" s="348" t="s">
        <v>90</v>
      </c>
      <c r="Q7" s="349"/>
      <c r="R7" s="349"/>
      <c r="S7" s="349"/>
      <c r="T7" s="349"/>
      <c r="U7" s="350"/>
      <c r="V7" s="348" t="s">
        <v>91</v>
      </c>
      <c r="W7" s="349"/>
      <c r="X7" s="349"/>
      <c r="Y7" s="349"/>
      <c r="Z7" s="349"/>
      <c r="AA7" s="350"/>
      <c r="AB7" s="180" t="s">
        <v>88</v>
      </c>
      <c r="AC7" s="328"/>
      <c r="AD7" s="328"/>
      <c r="AE7" s="343"/>
    </row>
    <row r="8" spans="1:31" ht="24.4" customHeight="1">
      <c r="A8" s="146"/>
      <c r="B8" s="237" t="s">
        <v>141</v>
      </c>
      <c r="C8" s="120"/>
      <c r="D8" s="163"/>
      <c r="E8" s="120"/>
      <c r="F8" s="121"/>
      <c r="G8" s="121"/>
      <c r="H8" s="121"/>
      <c r="I8" s="147"/>
      <c r="J8" s="85"/>
      <c r="K8" s="85"/>
      <c r="L8" s="85"/>
      <c r="M8" s="85"/>
      <c r="N8" s="85"/>
      <c r="O8" s="85"/>
      <c r="P8" s="85"/>
      <c r="Q8" s="85"/>
      <c r="R8" s="85"/>
      <c r="S8" s="85"/>
      <c r="T8" s="85"/>
      <c r="U8" s="85"/>
      <c r="V8" s="85"/>
      <c r="W8" s="85"/>
      <c r="X8" s="85"/>
      <c r="Y8" s="85"/>
      <c r="Z8" s="85"/>
      <c r="AA8" s="85"/>
      <c r="AB8" s="85"/>
      <c r="AC8" s="121"/>
      <c r="AD8" s="121"/>
      <c r="AE8" s="122" t="s">
        <v>57</v>
      </c>
    </row>
    <row r="9" spans="1:31" ht="80.5" customHeight="1" thickBot="1">
      <c r="A9" s="145">
        <v>1</v>
      </c>
      <c r="B9" s="106" t="s">
        <v>270</v>
      </c>
      <c r="C9" s="107">
        <v>1025.201</v>
      </c>
      <c r="D9" s="244" t="s">
        <v>87</v>
      </c>
      <c r="E9" s="109">
        <v>1216.72</v>
      </c>
      <c r="F9" s="113"/>
      <c r="G9" s="113" t="s">
        <v>132</v>
      </c>
      <c r="H9" s="116" t="s">
        <v>265</v>
      </c>
      <c r="I9" s="236" t="s">
        <v>266</v>
      </c>
      <c r="J9" s="229" t="s">
        <v>238</v>
      </c>
      <c r="K9" s="190" t="s">
        <v>129</v>
      </c>
      <c r="L9" s="191" t="s">
        <v>87</v>
      </c>
      <c r="M9" s="192">
        <v>1</v>
      </c>
      <c r="N9" s="191" t="s">
        <v>87</v>
      </c>
      <c r="O9" s="193"/>
      <c r="P9" s="181"/>
      <c r="Q9" s="190"/>
      <c r="R9" s="191" t="s">
        <v>87</v>
      </c>
      <c r="S9" s="192"/>
      <c r="T9" s="191" t="s">
        <v>87</v>
      </c>
      <c r="U9" s="193"/>
      <c r="V9" s="181"/>
      <c r="W9" s="190"/>
      <c r="X9" s="191" t="s">
        <v>87</v>
      </c>
      <c r="Y9" s="192"/>
      <c r="Z9" s="191" t="s">
        <v>87</v>
      </c>
      <c r="AA9" s="193"/>
      <c r="AB9" s="116"/>
      <c r="AC9" s="103" t="s">
        <v>61</v>
      </c>
      <c r="AD9" s="103"/>
      <c r="AE9" s="104"/>
    </row>
    <row r="10" spans="1:31" ht="13.5" thickTop="1">
      <c r="A10" s="260" t="s">
        <v>6</v>
      </c>
      <c r="B10" s="261"/>
      <c r="C10" s="148">
        <v>0</v>
      </c>
      <c r="D10" s="149" t="s">
        <v>336</v>
      </c>
      <c r="E10" s="233">
        <v>0</v>
      </c>
      <c r="F10" s="254"/>
      <c r="G10" s="254"/>
      <c r="H10" s="288"/>
      <c r="I10" s="288"/>
      <c r="J10" s="288"/>
      <c r="K10" s="293"/>
      <c r="L10" s="293"/>
      <c r="M10" s="293"/>
      <c r="N10" s="293"/>
      <c r="O10" s="294"/>
      <c r="P10" s="288"/>
      <c r="Q10" s="293"/>
      <c r="R10" s="293"/>
      <c r="S10" s="293"/>
      <c r="T10" s="293"/>
      <c r="U10" s="294"/>
      <c r="V10" s="288"/>
      <c r="W10" s="293"/>
      <c r="X10" s="293"/>
      <c r="Y10" s="293"/>
      <c r="Z10" s="293"/>
      <c r="AA10" s="294"/>
      <c r="AB10" s="277"/>
      <c r="AC10" s="277"/>
      <c r="AD10" s="277"/>
      <c r="AE10" s="373"/>
    </row>
    <row r="11" spans="1:31">
      <c r="A11" s="262"/>
      <c r="B11" s="263"/>
      <c r="C11" s="150">
        <f>SUM(C9)</f>
        <v>1025.201</v>
      </c>
      <c r="D11" s="151" t="s">
        <v>267</v>
      </c>
      <c r="E11" s="234">
        <f>SUM(E9)</f>
        <v>1216.72</v>
      </c>
      <c r="F11" s="255"/>
      <c r="G11" s="255"/>
      <c r="H11" s="289"/>
      <c r="I11" s="289"/>
      <c r="J11" s="289"/>
      <c r="K11" s="295"/>
      <c r="L11" s="295"/>
      <c r="M11" s="295"/>
      <c r="N11" s="295"/>
      <c r="O11" s="296"/>
      <c r="P11" s="289"/>
      <c r="Q11" s="295"/>
      <c r="R11" s="295"/>
      <c r="S11" s="295"/>
      <c r="T11" s="295"/>
      <c r="U11" s="296"/>
      <c r="V11" s="289"/>
      <c r="W11" s="295"/>
      <c r="X11" s="295"/>
      <c r="Y11" s="295"/>
      <c r="Z11" s="295"/>
      <c r="AA11" s="296"/>
      <c r="AB11" s="275"/>
      <c r="AC11" s="278"/>
      <c r="AD11" s="278"/>
      <c r="AE11" s="374"/>
    </row>
    <row r="12" spans="1:31" ht="13.5" thickBot="1">
      <c r="A12" s="264"/>
      <c r="B12" s="265"/>
      <c r="C12" s="152"/>
      <c r="D12" s="153"/>
      <c r="E12" s="154"/>
      <c r="F12" s="256"/>
      <c r="G12" s="256"/>
      <c r="H12" s="290"/>
      <c r="I12" s="290"/>
      <c r="J12" s="290"/>
      <c r="K12" s="297"/>
      <c r="L12" s="297"/>
      <c r="M12" s="297"/>
      <c r="N12" s="297"/>
      <c r="O12" s="298"/>
      <c r="P12" s="290"/>
      <c r="Q12" s="297"/>
      <c r="R12" s="297"/>
      <c r="S12" s="297"/>
      <c r="T12" s="297"/>
      <c r="U12" s="298"/>
      <c r="V12" s="290"/>
      <c r="W12" s="297"/>
      <c r="X12" s="297"/>
      <c r="Y12" s="297"/>
      <c r="Z12" s="297"/>
      <c r="AA12" s="298"/>
      <c r="AB12" s="276"/>
      <c r="AC12" s="279"/>
      <c r="AD12" s="279"/>
      <c r="AE12" s="375"/>
    </row>
    <row r="13" spans="1:31" ht="20.149999999999999" customHeight="1">
      <c r="A13" s="10"/>
      <c r="AC13" s="87"/>
      <c r="AD13" s="87"/>
      <c r="AE13" s="87"/>
    </row>
    <row r="14" spans="1:31" ht="20.149999999999999" customHeight="1">
      <c r="A14" s="10"/>
      <c r="AC14" s="84"/>
      <c r="AD14" s="84"/>
      <c r="AE14" s="84"/>
    </row>
    <row r="15" spans="1:31" ht="20.149999999999999" customHeight="1">
      <c r="A15" s="11"/>
      <c r="B15" s="4"/>
      <c r="C15" s="5"/>
      <c r="D15" s="5"/>
      <c r="E15" s="5"/>
      <c r="F15" s="5"/>
      <c r="G15" s="5"/>
      <c r="H15" s="4"/>
      <c r="I15" s="4"/>
      <c r="J15" s="4"/>
      <c r="K15" s="4"/>
      <c r="L15" s="4"/>
      <c r="M15" s="4"/>
      <c r="N15" s="4"/>
      <c r="O15" s="4"/>
      <c r="P15" s="4"/>
      <c r="Q15" s="4"/>
      <c r="R15" s="4"/>
      <c r="S15" s="4"/>
      <c r="T15" s="4"/>
      <c r="U15" s="4"/>
      <c r="V15" s="4"/>
      <c r="W15" s="4"/>
      <c r="X15" s="4"/>
      <c r="Y15" s="4"/>
      <c r="Z15" s="4"/>
      <c r="AA15" s="4"/>
      <c r="AB15" s="4"/>
      <c r="AC15" s="84"/>
      <c r="AD15" s="84"/>
      <c r="AE15" s="84"/>
    </row>
    <row r="16" spans="1:31" ht="20.149999999999999" customHeight="1">
      <c r="A16" s="11"/>
      <c r="AC16" s="84"/>
      <c r="AD16" s="84"/>
      <c r="AE16" s="84"/>
    </row>
    <row r="17" spans="29:31">
      <c r="AC17" s="84"/>
      <c r="AD17" s="84"/>
      <c r="AE17" s="84"/>
    </row>
    <row r="18" spans="29:31">
      <c r="AC18" s="84"/>
      <c r="AD18" s="84"/>
      <c r="AE18" s="84"/>
    </row>
    <row r="19" spans="29:31">
      <c r="AC19" s="84"/>
      <c r="AD19" s="84"/>
      <c r="AE19" s="84"/>
    </row>
    <row r="20" spans="29:31">
      <c r="AC20" s="84"/>
      <c r="AD20" s="84"/>
      <c r="AE20" s="84"/>
    </row>
    <row r="21" spans="29:31">
      <c r="AC21" s="84"/>
      <c r="AD21" s="84"/>
      <c r="AE21" s="84"/>
    </row>
    <row r="22" spans="29:31">
      <c r="AC22" s="84"/>
      <c r="AD22" s="84"/>
      <c r="AE22" s="84"/>
    </row>
    <row r="23" spans="29:31">
      <c r="AC23" s="84"/>
      <c r="AD23" s="84"/>
      <c r="AE23" s="84"/>
    </row>
    <row r="24" spans="29:31">
      <c r="AE24" s="372"/>
    </row>
    <row r="25" spans="29:31">
      <c r="AE25" s="372"/>
    </row>
    <row r="26" spans="29:31">
      <c r="AE26" s="372"/>
    </row>
    <row r="27" spans="29:31">
      <c r="AE27" s="372"/>
    </row>
    <row r="28" spans="29:31">
      <c r="AE28" s="372"/>
    </row>
    <row r="29" spans="29:31">
      <c r="AE29" s="372"/>
    </row>
    <row r="30" spans="29:31">
      <c r="AE30" s="372"/>
    </row>
    <row r="31" spans="29:31">
      <c r="AE31" s="372"/>
    </row>
    <row r="32" spans="29:31">
      <c r="AE32" s="372"/>
    </row>
  </sheetData>
  <mergeCells count="32">
    <mergeCell ref="AE24:AE26"/>
    <mergeCell ref="AE27:AE29"/>
    <mergeCell ref="AE30:AE32"/>
    <mergeCell ref="AE10:AE12"/>
    <mergeCell ref="AC10:AC12"/>
    <mergeCell ref="AD10:AD12"/>
    <mergeCell ref="J10:O12"/>
    <mergeCell ref="AB10:AB12"/>
    <mergeCell ref="P10:U12"/>
    <mergeCell ref="V10:AA12"/>
    <mergeCell ref="J4:AE4"/>
    <mergeCell ref="AE5:AE7"/>
    <mergeCell ref="AC5:AC7"/>
    <mergeCell ref="AD5:AD7"/>
    <mergeCell ref="J5:AB6"/>
    <mergeCell ref="J7:O7"/>
    <mergeCell ref="P7:U7"/>
    <mergeCell ref="V7:AA7"/>
    <mergeCell ref="H10:H12"/>
    <mergeCell ref="I10:I12"/>
    <mergeCell ref="G5:G7"/>
    <mergeCell ref="A10:B12"/>
    <mergeCell ref="F10:F12"/>
    <mergeCell ref="G10:G12"/>
    <mergeCell ref="A5:A7"/>
    <mergeCell ref="B5:B7"/>
    <mergeCell ref="C5:C7"/>
    <mergeCell ref="D5:D7"/>
    <mergeCell ref="E5:E7"/>
    <mergeCell ref="F5:F7"/>
    <mergeCell ref="H5:H7"/>
    <mergeCell ref="I5:I7"/>
  </mergeCells>
  <phoneticPr fontId="3"/>
  <dataValidations count="5">
    <dataValidation type="list" allowBlank="1" showInputMessage="1" showErrorMessage="1" sqref="AC13:AE23 AD8:AE9 AC8:AC10" xr:uid="{00000000-0002-0000-0100-000000000000}">
      <formula1>"○, 　,"</formula1>
    </dataValidation>
    <dataValidation type="whole" allowBlank="1" showInputMessage="1" showErrorMessage="1" sqref="O9 U9 AA9" xr:uid="{00000000-0002-0000-0100-000001000000}">
      <formula1>0</formula1>
      <formula2>99</formula2>
    </dataValidation>
    <dataValidation type="list" allowBlank="1" showInputMessage="1" showErrorMessage="1" sqref="P9 V9" xr:uid="{00000000-0002-0000-0100-00000200000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J9" xr:uid="{00000000-0002-0000-0100-000003000000}">
      <formula1>"官房,府,個情,公取,カジノ,警察,金融,消費,復興,総務,法務,外務,財務,文科,厚労,農水,経産,国交,環境,原規,防衛"</formula1>
    </dataValidation>
    <dataValidation type="list" allowBlank="1" showInputMessage="1" showErrorMessage="1" sqref="Q9 K9 W9" xr:uid="{00000000-0002-0000-0100-000004000000}">
      <formula1>"新21,新22"</formula1>
    </dataValidation>
  </dataValidations>
  <printOptions horizontalCentered="1"/>
  <pageMargins left="0.39370078740157483" right="0.39370078740157483" top="0.78740157480314965" bottom="0.59055118110236227" header="0.51181102362204722" footer="0.39370078740157483"/>
  <pageSetup paperSize="8" scale="63"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sheetPr>
  <dimension ref="A1:S77"/>
  <sheetViews>
    <sheetView view="pageBreakPreview" zoomScale="60" zoomScaleNormal="70" zoomScalePageLayoutView="70" workbookViewId="0">
      <selection activeCell="C33" sqref="C33"/>
    </sheetView>
  </sheetViews>
  <sheetFormatPr defaultColWidth="9" defaultRowHeight="13"/>
  <cols>
    <col min="1" max="1" width="6.6328125" style="2" customWidth="1"/>
    <col min="2" max="2" width="56.7265625" style="2" customWidth="1"/>
    <col min="3" max="3" width="45.7265625" style="2" customWidth="1"/>
    <col min="4" max="4" width="15" style="2" customWidth="1"/>
    <col min="5" max="5" width="46.36328125" style="2" customWidth="1"/>
    <col min="6" max="6" width="17.7265625" style="2" customWidth="1"/>
    <col min="7" max="7" width="16.7265625" style="2" customWidth="1"/>
    <col min="8" max="8" width="40.7265625" style="2" customWidth="1"/>
    <col min="9" max="10" width="4.7265625" style="2" customWidth="1"/>
    <col min="11" max="19" width="5" style="2" customWidth="1"/>
    <col min="20" max="16384" width="9" style="2"/>
  </cols>
  <sheetData>
    <row r="1" spans="1:19" ht="21">
      <c r="A1" s="13" t="s">
        <v>107</v>
      </c>
    </row>
    <row r="2" spans="1:19" ht="13.15" customHeight="1"/>
    <row r="3" spans="1:19" ht="19">
      <c r="A3" s="9" t="s">
        <v>132</v>
      </c>
    </row>
    <row r="4" spans="1:19" ht="22.5" customHeight="1" thickBot="1">
      <c r="A4" s="197"/>
      <c r="B4" s="3"/>
      <c r="C4" s="1"/>
      <c r="D4" s="1"/>
      <c r="E4" s="1"/>
      <c r="F4" s="1"/>
      <c r="G4" s="7"/>
      <c r="H4" s="182"/>
      <c r="I4" s="182"/>
      <c r="J4" s="182"/>
      <c r="K4" s="15" t="s">
        <v>92</v>
      </c>
      <c r="L4" s="179"/>
      <c r="M4" s="179"/>
      <c r="N4" s="179"/>
      <c r="O4" s="179"/>
      <c r="P4" s="179"/>
      <c r="Q4" s="179"/>
      <c r="R4" s="179"/>
      <c r="S4" s="15"/>
    </row>
    <row r="5" spans="1:19" ht="20.149999999999999" customHeight="1">
      <c r="A5" s="390" t="s">
        <v>28</v>
      </c>
      <c r="B5" s="393" t="s">
        <v>30</v>
      </c>
      <c r="C5" s="401" t="s">
        <v>53</v>
      </c>
      <c r="D5" s="401" t="s">
        <v>105</v>
      </c>
      <c r="E5" s="393" t="s">
        <v>0</v>
      </c>
      <c r="F5" s="393" t="s">
        <v>18</v>
      </c>
      <c r="G5" s="376" t="s">
        <v>7</v>
      </c>
      <c r="H5" s="407" t="s">
        <v>8</v>
      </c>
      <c r="I5" s="326" t="s">
        <v>69</v>
      </c>
      <c r="J5" s="326" t="s">
        <v>70</v>
      </c>
      <c r="K5" s="357" t="s">
        <v>60</v>
      </c>
      <c r="L5" s="419" t="s">
        <v>93</v>
      </c>
      <c r="M5" s="420"/>
      <c r="N5" s="420"/>
      <c r="O5" s="420"/>
      <c r="P5" s="420"/>
      <c r="Q5" s="420"/>
      <c r="R5" s="420"/>
      <c r="S5" s="421"/>
    </row>
    <row r="6" spans="1:19" ht="20.149999999999999" customHeight="1">
      <c r="A6" s="391"/>
      <c r="B6" s="394"/>
      <c r="C6" s="402"/>
      <c r="D6" s="402"/>
      <c r="E6" s="394"/>
      <c r="F6" s="399"/>
      <c r="G6" s="377"/>
      <c r="H6" s="377"/>
      <c r="I6" s="327"/>
      <c r="J6" s="410"/>
      <c r="K6" s="408"/>
      <c r="L6" s="422"/>
      <c r="M6" s="423"/>
      <c r="N6" s="423"/>
      <c r="O6" s="423"/>
      <c r="P6" s="423"/>
      <c r="Q6" s="423"/>
      <c r="R6" s="423"/>
      <c r="S6" s="424"/>
    </row>
    <row r="7" spans="1:19" ht="20.149999999999999" customHeight="1" thickBot="1">
      <c r="A7" s="392"/>
      <c r="B7" s="395"/>
      <c r="C7" s="403"/>
      <c r="D7" s="403"/>
      <c r="E7" s="395"/>
      <c r="F7" s="400"/>
      <c r="G7" s="378"/>
      <c r="H7" s="378"/>
      <c r="I7" s="328"/>
      <c r="J7" s="411"/>
      <c r="K7" s="409"/>
      <c r="L7" s="425"/>
      <c r="M7" s="426"/>
      <c r="N7" s="426"/>
      <c r="O7" s="426"/>
      <c r="P7" s="426"/>
      <c r="Q7" s="426"/>
      <c r="R7" s="426"/>
      <c r="S7" s="427"/>
    </row>
    <row r="8" spans="1:19" ht="20.149999999999999" customHeight="1">
      <c r="A8" s="66"/>
      <c r="B8" s="68" t="s">
        <v>49</v>
      </c>
      <c r="C8" s="67"/>
      <c r="D8" s="67"/>
      <c r="E8" s="69"/>
      <c r="F8" s="69"/>
      <c r="G8" s="69"/>
      <c r="H8" s="70"/>
      <c r="I8" s="69"/>
      <c r="J8" s="69"/>
      <c r="K8" s="69"/>
      <c r="L8" s="66"/>
      <c r="M8" s="69"/>
      <c r="N8" s="69"/>
      <c r="O8" s="69"/>
      <c r="P8" s="69"/>
      <c r="Q8" s="69"/>
      <c r="R8" s="69"/>
      <c r="S8" s="90"/>
    </row>
    <row r="9" spans="1:19" ht="26">
      <c r="A9" s="27">
        <v>1</v>
      </c>
      <c r="B9" s="18" t="s">
        <v>21</v>
      </c>
      <c r="C9" s="164" t="s">
        <v>24</v>
      </c>
      <c r="D9" s="17">
        <v>1000</v>
      </c>
      <c r="E9" s="198"/>
      <c r="F9" s="29" t="s">
        <v>25</v>
      </c>
      <c r="G9" s="30" t="s">
        <v>1</v>
      </c>
      <c r="H9" s="89" t="s">
        <v>2</v>
      </c>
      <c r="I9" s="97" t="s">
        <v>61</v>
      </c>
      <c r="J9" s="97"/>
      <c r="K9" s="183"/>
      <c r="L9" s="186"/>
      <c r="M9" s="183"/>
      <c r="N9" s="183"/>
      <c r="O9" s="183"/>
      <c r="P9" s="183"/>
      <c r="Q9" s="183"/>
      <c r="R9" s="183"/>
      <c r="S9" s="82"/>
    </row>
    <row r="10" spans="1:19" ht="26">
      <c r="A10" s="27">
        <v>2</v>
      </c>
      <c r="B10" s="18" t="s">
        <v>22</v>
      </c>
      <c r="C10" s="164" t="s">
        <v>24</v>
      </c>
      <c r="D10" s="17">
        <v>100</v>
      </c>
      <c r="E10" s="28"/>
      <c r="F10" s="28" t="s">
        <v>26</v>
      </c>
      <c r="G10" s="31" t="s">
        <v>3</v>
      </c>
      <c r="H10" s="32" t="s">
        <v>2</v>
      </c>
      <c r="I10" s="97" t="s">
        <v>61</v>
      </c>
      <c r="J10" s="97"/>
      <c r="K10" s="183"/>
      <c r="L10" s="186"/>
      <c r="M10" s="183"/>
      <c r="N10" s="183"/>
      <c r="O10" s="183"/>
      <c r="P10" s="183"/>
      <c r="Q10" s="183"/>
      <c r="R10" s="183"/>
      <c r="S10" s="82"/>
    </row>
    <row r="11" spans="1:19" ht="26">
      <c r="A11" s="27">
        <v>3</v>
      </c>
      <c r="B11" s="18" t="s">
        <v>23</v>
      </c>
      <c r="C11" s="164" t="s">
        <v>24</v>
      </c>
      <c r="D11" s="17">
        <v>1500</v>
      </c>
      <c r="E11" s="28"/>
      <c r="F11" s="28" t="s">
        <v>27</v>
      </c>
      <c r="G11" s="31" t="s">
        <v>3</v>
      </c>
      <c r="H11" s="32" t="s">
        <v>2</v>
      </c>
      <c r="I11" s="97"/>
      <c r="J11" s="97" t="s">
        <v>61</v>
      </c>
      <c r="K11" s="183"/>
      <c r="L11" s="186"/>
      <c r="M11" s="183"/>
      <c r="N11" s="183"/>
      <c r="O11" s="183"/>
      <c r="P11" s="183"/>
      <c r="Q11" s="183"/>
      <c r="R11" s="183"/>
      <c r="S11" s="82"/>
    </row>
    <row r="12" spans="1:19" ht="13.15" customHeight="1">
      <c r="A12" s="27">
        <v>4</v>
      </c>
      <c r="B12" s="18"/>
      <c r="C12" s="164"/>
      <c r="D12" s="17"/>
      <c r="E12" s="28"/>
      <c r="F12" s="28"/>
      <c r="G12" s="31"/>
      <c r="H12" s="31"/>
      <c r="I12" s="97"/>
      <c r="J12" s="97"/>
      <c r="K12" s="183"/>
      <c r="L12" s="186"/>
      <c r="M12" s="183"/>
      <c r="N12" s="183"/>
      <c r="O12" s="183"/>
      <c r="P12" s="183"/>
      <c r="Q12" s="183"/>
      <c r="R12" s="183"/>
      <c r="S12" s="82"/>
    </row>
    <row r="13" spans="1:19">
      <c r="A13" s="27">
        <v>5</v>
      </c>
      <c r="B13" s="18"/>
      <c r="C13" s="164"/>
      <c r="D13" s="17"/>
      <c r="E13" s="28"/>
      <c r="F13" s="28"/>
      <c r="G13" s="31"/>
      <c r="H13" s="31"/>
      <c r="I13" s="97"/>
      <c r="J13" s="97"/>
      <c r="K13" s="183"/>
      <c r="L13" s="186"/>
      <c r="M13" s="183"/>
      <c r="N13" s="183"/>
      <c r="O13" s="183"/>
      <c r="P13" s="183"/>
      <c r="Q13" s="183"/>
      <c r="R13" s="183"/>
      <c r="S13" s="82"/>
    </row>
    <row r="14" spans="1:19">
      <c r="A14" s="27">
        <v>6</v>
      </c>
      <c r="B14" s="18"/>
      <c r="C14" s="164"/>
      <c r="D14" s="17"/>
      <c r="E14" s="28"/>
      <c r="F14" s="28"/>
      <c r="G14" s="31"/>
      <c r="H14" s="31"/>
      <c r="I14" s="98"/>
      <c r="J14" s="98"/>
      <c r="K14" s="184"/>
      <c r="L14" s="187"/>
      <c r="M14" s="184"/>
      <c r="N14" s="184"/>
      <c r="O14" s="184"/>
      <c r="P14" s="184"/>
      <c r="Q14" s="184"/>
      <c r="R14" s="184"/>
      <c r="S14" s="88"/>
    </row>
    <row r="15" spans="1:19">
      <c r="A15" s="27">
        <v>7</v>
      </c>
      <c r="B15" s="18"/>
      <c r="C15" s="164"/>
      <c r="D15" s="17"/>
      <c r="E15" s="28"/>
      <c r="F15" s="28"/>
      <c r="G15" s="32"/>
      <c r="H15" s="32"/>
      <c r="I15" s="97"/>
      <c r="J15" s="97"/>
      <c r="K15" s="183"/>
      <c r="L15" s="186"/>
      <c r="M15" s="183"/>
      <c r="N15" s="183"/>
      <c r="O15" s="183"/>
      <c r="P15" s="183"/>
      <c r="Q15" s="183"/>
      <c r="R15" s="183"/>
      <c r="S15" s="82"/>
    </row>
    <row r="16" spans="1:19">
      <c r="A16" s="78">
        <v>8</v>
      </c>
      <c r="B16" s="79"/>
      <c r="C16" s="165"/>
      <c r="D16" s="73"/>
      <c r="E16" s="80"/>
      <c r="F16" s="80"/>
      <c r="G16" s="81"/>
      <c r="H16" s="81"/>
      <c r="I16" s="97"/>
      <c r="J16" s="97"/>
      <c r="K16" s="183"/>
      <c r="L16" s="186"/>
      <c r="M16" s="183"/>
      <c r="N16" s="183"/>
      <c r="O16" s="183"/>
      <c r="P16" s="183"/>
      <c r="Q16" s="183"/>
      <c r="R16" s="183"/>
      <c r="S16" s="82"/>
    </row>
    <row r="17" spans="1:19" ht="20.149999999999999" customHeight="1">
      <c r="A17" s="74"/>
      <c r="B17" s="75" t="s">
        <v>49</v>
      </c>
      <c r="C17" s="166"/>
      <c r="D17" s="71"/>
      <c r="E17" s="76"/>
      <c r="F17" s="76"/>
      <c r="G17" s="76"/>
      <c r="H17" s="77"/>
      <c r="I17" s="76"/>
      <c r="J17" s="76"/>
      <c r="K17" s="76"/>
      <c r="L17" s="74"/>
      <c r="M17" s="76"/>
      <c r="N17" s="76"/>
      <c r="O17" s="76"/>
      <c r="P17" s="76"/>
      <c r="Q17" s="76"/>
      <c r="R17" s="76"/>
      <c r="S17" s="83"/>
    </row>
    <row r="18" spans="1:19">
      <c r="A18" s="27">
        <v>9</v>
      </c>
      <c r="B18" s="18"/>
      <c r="C18" s="164"/>
      <c r="D18" s="17"/>
      <c r="E18" s="28"/>
      <c r="F18" s="28"/>
      <c r="G18" s="31"/>
      <c r="H18" s="31"/>
      <c r="I18" s="97"/>
      <c r="J18" s="97"/>
      <c r="K18" s="183" t="s">
        <v>57</v>
      </c>
      <c r="L18" s="186"/>
      <c r="M18" s="183"/>
      <c r="N18" s="183"/>
      <c r="O18" s="183"/>
      <c r="P18" s="183"/>
      <c r="Q18" s="183"/>
      <c r="R18" s="183"/>
      <c r="S18" s="82" t="s">
        <v>57</v>
      </c>
    </row>
    <row r="19" spans="1:19">
      <c r="A19" s="27">
        <v>10</v>
      </c>
      <c r="B19" s="18"/>
      <c r="C19" s="164"/>
      <c r="D19" s="17"/>
      <c r="E19" s="28"/>
      <c r="F19" s="28"/>
      <c r="G19" s="31"/>
      <c r="H19" s="31"/>
      <c r="I19" s="97"/>
      <c r="J19" s="97"/>
      <c r="K19" s="183"/>
      <c r="L19" s="186"/>
      <c r="M19" s="183"/>
      <c r="N19" s="183"/>
      <c r="O19" s="183"/>
      <c r="P19" s="183"/>
      <c r="Q19" s="183"/>
      <c r="R19" s="183"/>
      <c r="S19" s="82"/>
    </row>
    <row r="20" spans="1:19">
      <c r="A20" s="27">
        <v>11</v>
      </c>
      <c r="B20" s="18"/>
      <c r="C20" s="164"/>
      <c r="D20" s="17"/>
      <c r="E20" s="28"/>
      <c r="F20" s="28"/>
      <c r="G20" s="31"/>
      <c r="H20" s="31"/>
      <c r="I20" s="97"/>
      <c r="J20" s="97"/>
      <c r="K20" s="183"/>
      <c r="L20" s="186"/>
      <c r="M20" s="183"/>
      <c r="N20" s="183"/>
      <c r="O20" s="183"/>
      <c r="P20" s="183"/>
      <c r="Q20" s="183"/>
      <c r="R20" s="183"/>
      <c r="S20" s="82"/>
    </row>
    <row r="21" spans="1:19">
      <c r="A21" s="27">
        <v>12</v>
      </c>
      <c r="B21" s="18"/>
      <c r="C21" s="164"/>
      <c r="D21" s="17"/>
      <c r="E21" s="28"/>
      <c r="F21" s="28"/>
      <c r="G21" s="31"/>
      <c r="H21" s="31"/>
      <c r="I21" s="97"/>
      <c r="J21" s="97"/>
      <c r="K21" s="183"/>
      <c r="L21" s="186"/>
      <c r="M21" s="183"/>
      <c r="N21" s="183"/>
      <c r="O21" s="183"/>
      <c r="P21" s="183"/>
      <c r="Q21" s="183"/>
      <c r="R21" s="183"/>
      <c r="S21" s="82"/>
    </row>
    <row r="22" spans="1:19">
      <c r="A22" s="27">
        <v>13</v>
      </c>
      <c r="B22" s="18"/>
      <c r="C22" s="164"/>
      <c r="D22" s="17"/>
      <c r="E22" s="28"/>
      <c r="F22" s="28"/>
      <c r="G22" s="31"/>
      <c r="H22" s="31"/>
      <c r="I22" s="97"/>
      <c r="J22" s="97"/>
      <c r="K22" s="183"/>
      <c r="L22" s="186"/>
      <c r="M22" s="183"/>
      <c r="N22" s="183"/>
      <c r="O22" s="183"/>
      <c r="P22" s="183"/>
      <c r="Q22" s="183"/>
      <c r="R22" s="183"/>
      <c r="S22" s="82"/>
    </row>
    <row r="23" spans="1:19">
      <c r="A23" s="27">
        <v>14</v>
      </c>
      <c r="B23" s="18"/>
      <c r="C23" s="164"/>
      <c r="D23" s="17"/>
      <c r="E23" s="28"/>
      <c r="F23" s="28"/>
      <c r="G23" s="31"/>
      <c r="H23" s="31"/>
      <c r="I23" s="97"/>
      <c r="J23" s="97"/>
      <c r="K23" s="183"/>
      <c r="L23" s="186"/>
      <c r="M23" s="183"/>
      <c r="N23" s="183"/>
      <c r="O23" s="183"/>
      <c r="P23" s="183"/>
      <c r="Q23" s="183"/>
      <c r="R23" s="183"/>
      <c r="S23" s="82"/>
    </row>
    <row r="24" spans="1:19">
      <c r="A24" s="27">
        <v>15</v>
      </c>
      <c r="B24" s="18"/>
      <c r="C24" s="164"/>
      <c r="D24" s="17"/>
      <c r="E24" s="28"/>
      <c r="F24" s="28"/>
      <c r="G24" s="31"/>
      <c r="H24" s="31"/>
      <c r="I24" s="97"/>
      <c r="J24" s="97"/>
      <c r="K24" s="183"/>
      <c r="L24" s="186"/>
      <c r="M24" s="183"/>
      <c r="N24" s="183"/>
      <c r="O24" s="183"/>
      <c r="P24" s="183"/>
      <c r="Q24" s="183"/>
      <c r="R24" s="183"/>
      <c r="S24" s="82"/>
    </row>
    <row r="25" spans="1:19">
      <c r="A25" s="27"/>
      <c r="B25" s="18"/>
      <c r="C25" s="164"/>
      <c r="D25" s="17"/>
      <c r="E25" s="28"/>
      <c r="F25" s="28"/>
      <c r="G25" s="32"/>
      <c r="H25" s="32"/>
      <c r="I25" s="97"/>
      <c r="J25" s="97"/>
      <c r="K25" s="183"/>
      <c r="L25" s="186"/>
      <c r="M25" s="183"/>
      <c r="N25" s="183"/>
      <c r="O25" s="183"/>
      <c r="P25" s="183"/>
      <c r="Q25" s="183"/>
      <c r="R25" s="183"/>
      <c r="S25" s="82"/>
    </row>
    <row r="26" spans="1:19">
      <c r="A26" s="27"/>
      <c r="B26" s="18"/>
      <c r="C26" s="164"/>
      <c r="D26" s="17"/>
      <c r="E26" s="28"/>
      <c r="F26" s="28"/>
      <c r="G26" s="32"/>
      <c r="H26" s="32"/>
      <c r="I26" s="97"/>
      <c r="J26" s="97"/>
      <c r="K26" s="183"/>
      <c r="L26" s="186"/>
      <c r="M26" s="183"/>
      <c r="N26" s="183"/>
      <c r="O26" s="183"/>
      <c r="P26" s="183"/>
      <c r="Q26" s="183"/>
      <c r="R26" s="183"/>
      <c r="S26" s="82"/>
    </row>
    <row r="27" spans="1:19">
      <c r="A27" s="27"/>
      <c r="B27" s="18"/>
      <c r="C27" s="164"/>
      <c r="D27" s="17"/>
      <c r="E27" s="28"/>
      <c r="F27" s="28"/>
      <c r="G27" s="32"/>
      <c r="H27" s="32"/>
      <c r="I27" s="97"/>
      <c r="J27" s="97"/>
      <c r="K27" s="183"/>
      <c r="L27" s="186"/>
      <c r="M27" s="183"/>
      <c r="N27" s="183"/>
      <c r="O27" s="183"/>
      <c r="P27" s="183"/>
      <c r="Q27" s="183"/>
      <c r="R27" s="183"/>
      <c r="S27" s="82"/>
    </row>
    <row r="28" spans="1:19">
      <c r="A28" s="27"/>
      <c r="B28" s="18"/>
      <c r="C28" s="164"/>
      <c r="D28" s="17"/>
      <c r="E28" s="28"/>
      <c r="F28" s="28"/>
      <c r="G28" s="32"/>
      <c r="H28" s="32"/>
      <c r="I28" s="97"/>
      <c r="J28" s="97"/>
      <c r="K28" s="183"/>
      <c r="L28" s="186"/>
      <c r="M28" s="183"/>
      <c r="N28" s="183"/>
      <c r="O28" s="183"/>
      <c r="P28" s="183"/>
      <c r="Q28" s="183"/>
      <c r="R28" s="183"/>
      <c r="S28" s="82"/>
    </row>
    <row r="29" spans="1:19">
      <c r="A29" s="27"/>
      <c r="B29" s="18"/>
      <c r="C29" s="164"/>
      <c r="D29" s="17"/>
      <c r="E29" s="28"/>
      <c r="F29" s="28"/>
      <c r="G29" s="32"/>
      <c r="H29" s="32"/>
      <c r="I29" s="97"/>
      <c r="J29" s="97"/>
      <c r="K29" s="183"/>
      <c r="L29" s="186"/>
      <c r="M29" s="183"/>
      <c r="N29" s="183"/>
      <c r="O29" s="183"/>
      <c r="P29" s="183"/>
      <c r="Q29" s="183"/>
      <c r="R29" s="183"/>
      <c r="S29" s="82"/>
    </row>
    <row r="30" spans="1:19">
      <c r="A30" s="27"/>
      <c r="B30" s="18"/>
      <c r="C30" s="164"/>
      <c r="D30" s="17"/>
      <c r="E30" s="28"/>
      <c r="F30" s="28"/>
      <c r="G30" s="32"/>
      <c r="H30" s="32"/>
      <c r="I30" s="97"/>
      <c r="J30" s="97"/>
      <c r="K30" s="183"/>
      <c r="L30" s="186"/>
      <c r="M30" s="183"/>
      <c r="N30" s="183"/>
      <c r="O30" s="183"/>
      <c r="P30" s="183"/>
      <c r="Q30" s="183"/>
      <c r="R30" s="183"/>
      <c r="S30" s="82"/>
    </row>
    <row r="31" spans="1:19">
      <c r="A31" s="27"/>
      <c r="B31" s="18"/>
      <c r="C31" s="164"/>
      <c r="D31" s="17"/>
      <c r="E31" s="28"/>
      <c r="F31" s="28"/>
      <c r="G31" s="32"/>
      <c r="H31" s="32"/>
      <c r="I31" s="97"/>
      <c r="J31" s="97"/>
      <c r="K31" s="183"/>
      <c r="L31" s="186"/>
      <c r="M31" s="183"/>
      <c r="N31" s="183"/>
      <c r="O31" s="183"/>
      <c r="P31" s="183"/>
      <c r="Q31" s="183"/>
      <c r="R31" s="183"/>
      <c r="S31" s="82"/>
    </row>
    <row r="32" spans="1:19">
      <c r="A32" s="27"/>
      <c r="B32" s="18"/>
      <c r="C32" s="164"/>
      <c r="D32" s="17"/>
      <c r="E32" s="28"/>
      <c r="F32" s="28"/>
      <c r="G32" s="32"/>
      <c r="H32" s="32"/>
      <c r="I32" s="97"/>
      <c r="J32" s="97"/>
      <c r="K32" s="183"/>
      <c r="L32" s="186"/>
      <c r="M32" s="183"/>
      <c r="N32" s="183"/>
      <c r="O32" s="183"/>
      <c r="P32" s="183"/>
      <c r="Q32" s="183"/>
      <c r="R32" s="183"/>
      <c r="S32" s="82"/>
    </row>
    <row r="33" spans="1:19">
      <c r="A33" s="27"/>
      <c r="B33" s="18"/>
      <c r="C33" s="164"/>
      <c r="D33" s="17"/>
      <c r="E33" s="28"/>
      <c r="F33" s="28"/>
      <c r="G33" s="32"/>
      <c r="H33" s="32"/>
      <c r="I33" s="97"/>
      <c r="J33" s="97"/>
      <c r="K33" s="183"/>
      <c r="L33" s="186"/>
      <c r="M33" s="183"/>
      <c r="N33" s="183"/>
      <c r="O33" s="183"/>
      <c r="P33" s="183"/>
      <c r="Q33" s="183"/>
      <c r="R33" s="183"/>
      <c r="S33" s="82"/>
    </row>
    <row r="34" spans="1:19">
      <c r="A34" s="27"/>
      <c r="B34" s="18"/>
      <c r="C34" s="164"/>
      <c r="D34" s="17"/>
      <c r="E34" s="28"/>
      <c r="F34" s="28"/>
      <c r="G34" s="32"/>
      <c r="H34" s="32"/>
      <c r="I34" s="97"/>
      <c r="J34" s="97"/>
      <c r="K34" s="183"/>
      <c r="L34" s="186"/>
      <c r="M34" s="183"/>
      <c r="N34" s="183"/>
      <c r="O34" s="183"/>
      <c r="P34" s="183"/>
      <c r="Q34" s="183"/>
      <c r="R34" s="183"/>
      <c r="S34" s="82"/>
    </row>
    <row r="35" spans="1:19">
      <c r="A35" s="27"/>
      <c r="B35" s="18"/>
      <c r="C35" s="164"/>
      <c r="D35" s="17"/>
      <c r="E35" s="28"/>
      <c r="F35" s="28"/>
      <c r="G35" s="32"/>
      <c r="H35" s="32"/>
      <c r="I35" s="97"/>
      <c r="J35" s="97"/>
      <c r="K35" s="183"/>
      <c r="L35" s="186"/>
      <c r="M35" s="183"/>
      <c r="N35" s="183"/>
      <c r="O35" s="183"/>
      <c r="P35" s="183"/>
      <c r="Q35" s="183"/>
      <c r="R35" s="183"/>
      <c r="S35" s="82"/>
    </row>
    <row r="36" spans="1:19">
      <c r="A36" s="27"/>
      <c r="B36" s="18"/>
      <c r="C36" s="164"/>
      <c r="D36" s="17"/>
      <c r="E36" s="28"/>
      <c r="F36" s="28"/>
      <c r="G36" s="32"/>
      <c r="H36" s="32"/>
      <c r="I36" s="97"/>
      <c r="J36" s="97"/>
      <c r="K36" s="183"/>
      <c r="L36" s="186"/>
      <c r="M36" s="183"/>
      <c r="N36" s="183"/>
      <c r="O36" s="183"/>
      <c r="P36" s="183"/>
      <c r="Q36" s="183"/>
      <c r="R36" s="183"/>
      <c r="S36" s="82"/>
    </row>
    <row r="37" spans="1:19">
      <c r="A37" s="27"/>
      <c r="B37" s="18"/>
      <c r="C37" s="164"/>
      <c r="D37" s="17"/>
      <c r="E37" s="28"/>
      <c r="F37" s="28"/>
      <c r="G37" s="32"/>
      <c r="H37" s="32"/>
      <c r="I37" s="97"/>
      <c r="J37" s="97"/>
      <c r="K37" s="183"/>
      <c r="L37" s="186"/>
      <c r="M37" s="183"/>
      <c r="N37" s="183"/>
      <c r="O37" s="183"/>
      <c r="P37" s="183"/>
      <c r="Q37" s="183"/>
      <c r="R37" s="183"/>
      <c r="S37" s="82"/>
    </row>
    <row r="38" spans="1:19">
      <c r="A38" s="27"/>
      <c r="B38" s="18"/>
      <c r="C38" s="164"/>
      <c r="D38" s="17"/>
      <c r="E38" s="28"/>
      <c r="F38" s="28"/>
      <c r="G38" s="32"/>
      <c r="H38" s="32"/>
      <c r="I38" s="97"/>
      <c r="J38" s="97"/>
      <c r="K38" s="183"/>
      <c r="L38" s="186"/>
      <c r="M38" s="183"/>
      <c r="N38" s="183"/>
      <c r="O38" s="183"/>
      <c r="P38" s="183"/>
      <c r="Q38" s="183"/>
      <c r="R38" s="183"/>
      <c r="S38" s="82"/>
    </row>
    <row r="39" spans="1:19">
      <c r="A39" s="27"/>
      <c r="B39" s="18"/>
      <c r="C39" s="164"/>
      <c r="D39" s="17"/>
      <c r="E39" s="28"/>
      <c r="F39" s="28"/>
      <c r="G39" s="32"/>
      <c r="H39" s="32"/>
      <c r="I39" s="97"/>
      <c r="J39" s="97"/>
      <c r="K39" s="183"/>
      <c r="L39" s="186"/>
      <c r="M39" s="183"/>
      <c r="N39" s="183"/>
      <c r="O39" s="183"/>
      <c r="P39" s="183"/>
      <c r="Q39" s="183"/>
      <c r="R39" s="183"/>
      <c r="S39" s="82"/>
    </row>
    <row r="40" spans="1:19">
      <c r="A40" s="27"/>
      <c r="B40" s="18"/>
      <c r="C40" s="164"/>
      <c r="D40" s="17"/>
      <c r="E40" s="28"/>
      <c r="F40" s="28"/>
      <c r="G40" s="32"/>
      <c r="H40" s="32"/>
      <c r="I40" s="97"/>
      <c r="J40" s="97"/>
      <c r="K40" s="183"/>
      <c r="L40" s="186"/>
      <c r="M40" s="183"/>
      <c r="N40" s="183"/>
      <c r="O40" s="183"/>
      <c r="P40" s="183"/>
      <c r="Q40" s="183"/>
      <c r="R40" s="183"/>
      <c r="S40" s="82"/>
    </row>
    <row r="41" spans="1:19">
      <c r="A41" s="27"/>
      <c r="B41" s="18"/>
      <c r="C41" s="164"/>
      <c r="D41" s="17"/>
      <c r="E41" s="28"/>
      <c r="F41" s="28"/>
      <c r="G41" s="32"/>
      <c r="H41" s="32"/>
      <c r="I41" s="97"/>
      <c r="J41" s="97"/>
      <c r="K41" s="183"/>
      <c r="L41" s="186"/>
      <c r="M41" s="183"/>
      <c r="N41" s="183"/>
      <c r="O41" s="183"/>
      <c r="P41" s="183"/>
      <c r="Q41" s="183"/>
      <c r="R41" s="183"/>
      <c r="S41" s="82"/>
    </row>
    <row r="42" spans="1:19">
      <c r="A42" s="27"/>
      <c r="B42" s="18"/>
      <c r="C42" s="164"/>
      <c r="D42" s="17"/>
      <c r="E42" s="28"/>
      <c r="F42" s="28"/>
      <c r="G42" s="32"/>
      <c r="H42" s="32"/>
      <c r="I42" s="97"/>
      <c r="J42" s="97"/>
      <c r="K42" s="183"/>
      <c r="L42" s="186"/>
      <c r="M42" s="183"/>
      <c r="N42" s="183"/>
      <c r="O42" s="183"/>
      <c r="P42" s="183"/>
      <c r="Q42" s="183"/>
      <c r="R42" s="183"/>
      <c r="S42" s="82"/>
    </row>
    <row r="43" spans="1:19">
      <c r="A43" s="27"/>
      <c r="B43" s="18"/>
      <c r="C43" s="164"/>
      <c r="D43" s="17"/>
      <c r="E43" s="28"/>
      <c r="F43" s="28"/>
      <c r="G43" s="32"/>
      <c r="H43" s="32"/>
      <c r="I43" s="97"/>
      <c r="J43" s="97"/>
      <c r="K43" s="183"/>
      <c r="L43" s="186"/>
      <c r="M43" s="183"/>
      <c r="N43" s="183"/>
      <c r="O43" s="183"/>
      <c r="P43" s="183"/>
      <c r="Q43" s="183"/>
      <c r="R43" s="183"/>
      <c r="S43" s="82"/>
    </row>
    <row r="44" spans="1:19">
      <c r="A44" s="27"/>
      <c r="B44" s="18"/>
      <c r="C44" s="164"/>
      <c r="D44" s="17"/>
      <c r="E44" s="28"/>
      <c r="F44" s="28"/>
      <c r="G44" s="32"/>
      <c r="H44" s="32"/>
      <c r="I44" s="97"/>
      <c r="J44" s="97"/>
      <c r="K44" s="183"/>
      <c r="L44" s="186"/>
      <c r="M44" s="183"/>
      <c r="N44" s="183"/>
      <c r="O44" s="183"/>
      <c r="P44" s="183"/>
      <c r="Q44" s="183"/>
      <c r="R44" s="183"/>
      <c r="S44" s="82"/>
    </row>
    <row r="45" spans="1:19">
      <c r="A45" s="27"/>
      <c r="B45" s="18"/>
      <c r="C45" s="164"/>
      <c r="D45" s="17"/>
      <c r="E45" s="28"/>
      <c r="F45" s="28"/>
      <c r="G45" s="32"/>
      <c r="H45" s="32"/>
      <c r="I45" s="97"/>
      <c r="J45" s="97"/>
      <c r="K45" s="183"/>
      <c r="L45" s="186"/>
      <c r="M45" s="183"/>
      <c r="N45" s="183"/>
      <c r="O45" s="183"/>
      <c r="P45" s="183"/>
      <c r="Q45" s="183"/>
      <c r="R45" s="183"/>
      <c r="S45" s="82"/>
    </row>
    <row r="46" spans="1:19">
      <c r="A46" s="27"/>
      <c r="B46" s="18"/>
      <c r="C46" s="164"/>
      <c r="D46" s="17"/>
      <c r="E46" s="28"/>
      <c r="F46" s="28"/>
      <c r="G46" s="32"/>
      <c r="H46" s="32"/>
      <c r="I46" s="97"/>
      <c r="J46" s="97"/>
      <c r="K46" s="183"/>
      <c r="L46" s="186"/>
      <c r="M46" s="183"/>
      <c r="N46" s="183"/>
      <c r="O46" s="183"/>
      <c r="P46" s="183"/>
      <c r="Q46" s="183"/>
      <c r="R46" s="183"/>
      <c r="S46" s="82"/>
    </row>
    <row r="47" spans="1:19">
      <c r="A47" s="27"/>
      <c r="B47" s="18"/>
      <c r="C47" s="164"/>
      <c r="D47" s="17"/>
      <c r="E47" s="28"/>
      <c r="F47" s="28"/>
      <c r="G47" s="32"/>
      <c r="H47" s="32"/>
      <c r="I47" s="97"/>
      <c r="J47" s="97"/>
      <c r="K47" s="183"/>
      <c r="L47" s="186"/>
      <c r="M47" s="183"/>
      <c r="N47" s="183"/>
      <c r="O47" s="183"/>
      <c r="P47" s="183"/>
      <c r="Q47" s="183"/>
      <c r="R47" s="183"/>
      <c r="S47" s="82"/>
    </row>
    <row r="48" spans="1:19">
      <c r="A48" s="27"/>
      <c r="B48" s="18"/>
      <c r="C48" s="164"/>
      <c r="D48" s="17"/>
      <c r="E48" s="28"/>
      <c r="F48" s="28"/>
      <c r="G48" s="32"/>
      <c r="H48" s="32"/>
      <c r="I48" s="97"/>
      <c r="J48" s="97"/>
      <c r="K48" s="183"/>
      <c r="L48" s="186"/>
      <c r="M48" s="183"/>
      <c r="N48" s="183"/>
      <c r="O48" s="183"/>
      <c r="P48" s="183"/>
      <c r="Q48" s="183"/>
      <c r="R48" s="183"/>
      <c r="S48" s="82"/>
    </row>
    <row r="49" spans="1:19">
      <c r="A49" s="27"/>
      <c r="B49" s="18"/>
      <c r="C49" s="164"/>
      <c r="D49" s="17"/>
      <c r="E49" s="28"/>
      <c r="F49" s="28"/>
      <c r="G49" s="32"/>
      <c r="H49" s="32"/>
      <c r="I49" s="97"/>
      <c r="J49" s="97"/>
      <c r="K49" s="183"/>
      <c r="L49" s="186"/>
      <c r="M49" s="183"/>
      <c r="N49" s="183"/>
      <c r="O49" s="183"/>
      <c r="P49" s="183"/>
      <c r="Q49" s="183"/>
      <c r="R49" s="183"/>
      <c r="S49" s="82"/>
    </row>
    <row r="50" spans="1:19">
      <c r="A50" s="27"/>
      <c r="B50" s="18"/>
      <c r="C50" s="164"/>
      <c r="D50" s="17"/>
      <c r="E50" s="28"/>
      <c r="F50" s="28"/>
      <c r="G50" s="32"/>
      <c r="H50" s="32"/>
      <c r="I50" s="97"/>
      <c r="J50" s="97"/>
      <c r="K50" s="183"/>
      <c r="L50" s="186"/>
      <c r="M50" s="183"/>
      <c r="N50" s="183"/>
      <c r="O50" s="183"/>
      <c r="P50" s="183"/>
      <c r="Q50" s="183"/>
      <c r="R50" s="183"/>
      <c r="S50" s="82"/>
    </row>
    <row r="51" spans="1:19">
      <c r="A51" s="27"/>
      <c r="B51" s="18"/>
      <c r="C51" s="164"/>
      <c r="D51" s="17"/>
      <c r="E51" s="28"/>
      <c r="F51" s="28"/>
      <c r="G51" s="32"/>
      <c r="H51" s="32"/>
      <c r="I51" s="97"/>
      <c r="J51" s="97"/>
      <c r="K51" s="183"/>
      <c r="L51" s="186"/>
      <c r="M51" s="183"/>
      <c r="N51" s="183"/>
      <c r="O51" s="183"/>
      <c r="P51" s="183"/>
      <c r="Q51" s="183"/>
      <c r="R51" s="183"/>
      <c r="S51" s="82"/>
    </row>
    <row r="52" spans="1:19">
      <c r="A52" s="27"/>
      <c r="B52" s="18"/>
      <c r="C52" s="164"/>
      <c r="D52" s="17"/>
      <c r="E52" s="28"/>
      <c r="F52" s="28"/>
      <c r="G52" s="32"/>
      <c r="H52" s="32"/>
      <c r="I52" s="97"/>
      <c r="J52" s="97"/>
      <c r="K52" s="183"/>
      <c r="L52" s="186"/>
      <c r="M52" s="183"/>
      <c r="N52" s="183"/>
      <c r="O52" s="183"/>
      <c r="P52" s="183"/>
      <c r="Q52" s="183"/>
      <c r="R52" s="183"/>
      <c r="S52" s="82"/>
    </row>
    <row r="53" spans="1:19">
      <c r="A53" s="27"/>
      <c r="B53" s="18"/>
      <c r="C53" s="164"/>
      <c r="D53" s="17"/>
      <c r="E53" s="28"/>
      <c r="F53" s="28"/>
      <c r="G53" s="32"/>
      <c r="H53" s="32"/>
      <c r="I53" s="97"/>
      <c r="J53" s="97"/>
      <c r="K53" s="183"/>
      <c r="L53" s="186"/>
      <c r="M53" s="183"/>
      <c r="N53" s="183"/>
      <c r="O53" s="183"/>
      <c r="P53" s="183"/>
      <c r="Q53" s="183"/>
      <c r="R53" s="183"/>
      <c r="S53" s="82"/>
    </row>
    <row r="54" spans="1:19">
      <c r="A54" s="27"/>
      <c r="B54" s="18"/>
      <c r="C54" s="164"/>
      <c r="D54" s="17"/>
      <c r="E54" s="28"/>
      <c r="F54" s="28"/>
      <c r="G54" s="32"/>
      <c r="H54" s="32"/>
      <c r="I54" s="97"/>
      <c r="J54" s="97"/>
      <c r="K54" s="183"/>
      <c r="L54" s="186"/>
      <c r="M54" s="183"/>
      <c r="N54" s="183"/>
      <c r="O54" s="183"/>
      <c r="P54" s="183"/>
      <c r="Q54" s="183"/>
      <c r="R54" s="183"/>
      <c r="S54" s="82"/>
    </row>
    <row r="55" spans="1:19">
      <c r="A55" s="27"/>
      <c r="B55" s="18"/>
      <c r="C55" s="164"/>
      <c r="D55" s="17"/>
      <c r="E55" s="28"/>
      <c r="F55" s="28"/>
      <c r="G55" s="32"/>
      <c r="H55" s="32"/>
      <c r="I55" s="97"/>
      <c r="J55" s="97"/>
      <c r="K55" s="183"/>
      <c r="L55" s="186"/>
      <c r="M55" s="183"/>
      <c r="N55" s="183"/>
      <c r="O55" s="183"/>
      <c r="P55" s="183"/>
      <c r="Q55" s="183"/>
      <c r="R55" s="183"/>
      <c r="S55" s="82"/>
    </row>
    <row r="56" spans="1:19">
      <c r="A56" s="27"/>
      <c r="B56" s="18"/>
      <c r="C56" s="164"/>
      <c r="D56" s="17"/>
      <c r="E56" s="28"/>
      <c r="F56" s="28"/>
      <c r="G56" s="32"/>
      <c r="H56" s="32"/>
      <c r="I56" s="97"/>
      <c r="J56" s="97"/>
      <c r="K56" s="183"/>
      <c r="L56" s="186"/>
      <c r="M56" s="183"/>
      <c r="N56" s="183"/>
      <c r="O56" s="183"/>
      <c r="P56" s="183"/>
      <c r="Q56" s="183"/>
      <c r="R56" s="183"/>
      <c r="S56" s="82"/>
    </row>
    <row r="57" spans="1:19">
      <c r="A57" s="27"/>
      <c r="B57" s="18"/>
      <c r="C57" s="164"/>
      <c r="D57" s="17"/>
      <c r="E57" s="28"/>
      <c r="F57" s="28"/>
      <c r="G57" s="32"/>
      <c r="H57" s="32"/>
      <c r="I57" s="97"/>
      <c r="J57" s="97"/>
      <c r="K57" s="183"/>
      <c r="L57" s="186"/>
      <c r="M57" s="183"/>
      <c r="N57" s="183"/>
      <c r="O57" s="183"/>
      <c r="P57" s="183"/>
      <c r="Q57" s="183"/>
      <c r="R57" s="183"/>
      <c r="S57" s="82"/>
    </row>
    <row r="58" spans="1:19">
      <c r="A58" s="27"/>
      <c r="B58" s="18"/>
      <c r="C58" s="164"/>
      <c r="D58" s="17"/>
      <c r="E58" s="28"/>
      <c r="F58" s="28"/>
      <c r="G58" s="32"/>
      <c r="H58" s="32"/>
      <c r="I58" s="98"/>
      <c r="J58" s="98"/>
      <c r="K58" s="184"/>
      <c r="L58" s="187"/>
      <c r="M58" s="184"/>
      <c r="N58" s="184"/>
      <c r="O58" s="184"/>
      <c r="P58" s="184"/>
      <c r="Q58" s="184"/>
      <c r="R58" s="184"/>
      <c r="S58" s="88"/>
    </row>
    <row r="59" spans="1:19">
      <c r="A59" s="27"/>
      <c r="B59" s="18"/>
      <c r="C59" s="164"/>
      <c r="D59" s="17"/>
      <c r="E59" s="28"/>
      <c r="F59" s="28"/>
      <c r="G59" s="32"/>
      <c r="H59" s="32"/>
      <c r="I59" s="97"/>
      <c r="J59" s="97"/>
      <c r="K59" s="183"/>
      <c r="L59" s="186"/>
      <c r="M59" s="183"/>
      <c r="N59" s="183"/>
      <c r="O59" s="183"/>
      <c r="P59" s="183"/>
      <c r="Q59" s="183"/>
      <c r="R59" s="183"/>
      <c r="S59" s="82"/>
    </row>
    <row r="60" spans="1:19">
      <c r="A60" s="27"/>
      <c r="B60" s="18"/>
      <c r="C60" s="164"/>
      <c r="D60" s="17"/>
      <c r="E60" s="28"/>
      <c r="F60" s="28"/>
      <c r="G60" s="32"/>
      <c r="H60" s="32"/>
      <c r="I60" s="97"/>
      <c r="J60" s="97"/>
      <c r="K60" s="183"/>
      <c r="L60" s="186"/>
      <c r="M60" s="183"/>
      <c r="N60" s="183"/>
      <c r="O60" s="183"/>
      <c r="P60" s="183"/>
      <c r="Q60" s="183"/>
      <c r="R60" s="183"/>
      <c r="S60" s="82"/>
    </row>
    <row r="61" spans="1:19">
      <c r="A61" s="27"/>
      <c r="B61" s="18"/>
      <c r="C61" s="164"/>
      <c r="D61" s="17"/>
      <c r="E61" s="28"/>
      <c r="F61" s="28"/>
      <c r="G61" s="32"/>
      <c r="H61" s="32"/>
      <c r="I61" s="97"/>
      <c r="J61" s="97"/>
      <c r="K61" s="183"/>
      <c r="L61" s="186"/>
      <c r="M61" s="183"/>
      <c r="N61" s="183"/>
      <c r="O61" s="183"/>
      <c r="P61" s="183"/>
      <c r="Q61" s="183"/>
      <c r="R61" s="183"/>
      <c r="S61" s="82"/>
    </row>
    <row r="62" spans="1:19">
      <c r="A62" s="27"/>
      <c r="B62" s="18"/>
      <c r="C62" s="164"/>
      <c r="D62" s="17"/>
      <c r="E62" s="28"/>
      <c r="F62" s="28"/>
      <c r="G62" s="32"/>
      <c r="H62" s="32"/>
      <c r="I62" s="97"/>
      <c r="J62" s="97"/>
      <c r="K62" s="183"/>
      <c r="L62" s="186"/>
      <c r="M62" s="183"/>
      <c r="N62" s="183"/>
      <c r="O62" s="183"/>
      <c r="P62" s="183"/>
      <c r="Q62" s="183"/>
      <c r="R62" s="183"/>
      <c r="S62" s="82"/>
    </row>
    <row r="63" spans="1:19">
      <c r="A63" s="27"/>
      <c r="B63" s="18"/>
      <c r="C63" s="164"/>
      <c r="D63" s="17"/>
      <c r="E63" s="28"/>
      <c r="F63" s="28"/>
      <c r="G63" s="32"/>
      <c r="H63" s="32"/>
      <c r="I63" s="97"/>
      <c r="J63" s="97"/>
      <c r="K63" s="183"/>
      <c r="L63" s="186"/>
      <c r="M63" s="183"/>
      <c r="N63" s="183"/>
      <c r="O63" s="183"/>
      <c r="P63" s="183"/>
      <c r="Q63" s="183"/>
      <c r="R63" s="183"/>
      <c r="S63" s="82"/>
    </row>
    <row r="64" spans="1:19">
      <c r="A64" s="27"/>
      <c r="B64" s="18"/>
      <c r="C64" s="164"/>
      <c r="D64" s="17"/>
      <c r="E64" s="28"/>
      <c r="F64" s="28"/>
      <c r="G64" s="32"/>
      <c r="H64" s="32"/>
      <c r="I64" s="97"/>
      <c r="J64" s="97"/>
      <c r="K64" s="183"/>
      <c r="L64" s="186"/>
      <c r="M64" s="183"/>
      <c r="N64" s="183"/>
      <c r="O64" s="183"/>
      <c r="P64" s="183"/>
      <c r="Q64" s="183"/>
      <c r="R64" s="183"/>
      <c r="S64" s="82"/>
    </row>
    <row r="65" spans="1:19" ht="13.5" thickBot="1">
      <c r="A65" s="33"/>
      <c r="B65" s="24"/>
      <c r="C65" s="167"/>
      <c r="D65" s="19"/>
      <c r="E65" s="34"/>
      <c r="F65" s="34"/>
      <c r="G65" s="35"/>
      <c r="H65" s="35"/>
      <c r="I65" s="99"/>
      <c r="J65" s="99"/>
      <c r="K65" s="185"/>
      <c r="L65" s="188"/>
      <c r="M65" s="185"/>
      <c r="N65" s="185"/>
      <c r="O65" s="185"/>
      <c r="P65" s="185"/>
      <c r="Q65" s="185"/>
      <c r="R65" s="185"/>
      <c r="S65" s="86"/>
    </row>
    <row r="66" spans="1:19" ht="13.5" thickTop="1">
      <c r="A66" s="381" t="s">
        <v>6</v>
      </c>
      <c r="B66" s="382"/>
      <c r="C66" s="20" t="s">
        <v>1</v>
      </c>
      <c r="D66" s="36"/>
      <c r="E66" s="387"/>
      <c r="F66" s="387"/>
      <c r="G66" s="396"/>
      <c r="H66" s="396"/>
      <c r="I66" s="412"/>
      <c r="J66" s="412"/>
      <c r="K66" s="404"/>
      <c r="L66" s="416"/>
      <c r="M66" s="274"/>
      <c r="N66" s="274"/>
      <c r="O66" s="274"/>
      <c r="P66" s="274"/>
      <c r="Q66" s="274"/>
      <c r="R66" s="274"/>
      <c r="S66" s="413"/>
    </row>
    <row r="67" spans="1:19">
      <c r="A67" s="383"/>
      <c r="B67" s="384"/>
      <c r="C67" s="21" t="s">
        <v>4</v>
      </c>
      <c r="D67" s="37"/>
      <c r="E67" s="388"/>
      <c r="F67" s="388"/>
      <c r="G67" s="397"/>
      <c r="H67" s="397"/>
      <c r="I67" s="275"/>
      <c r="J67" s="275"/>
      <c r="K67" s="405"/>
      <c r="L67" s="417"/>
      <c r="M67" s="275"/>
      <c r="N67" s="275"/>
      <c r="O67" s="275"/>
      <c r="P67" s="275"/>
      <c r="Q67" s="275"/>
      <c r="R67" s="275"/>
      <c r="S67" s="414"/>
    </row>
    <row r="68" spans="1:19" ht="13.5" thickBot="1">
      <c r="A68" s="385"/>
      <c r="B68" s="386"/>
      <c r="C68" s="22" t="s">
        <v>5</v>
      </c>
      <c r="D68" s="38"/>
      <c r="E68" s="389"/>
      <c r="F68" s="389"/>
      <c r="G68" s="398"/>
      <c r="H68" s="398"/>
      <c r="I68" s="276"/>
      <c r="J68" s="276"/>
      <c r="K68" s="406"/>
      <c r="L68" s="418"/>
      <c r="M68" s="276"/>
      <c r="N68" s="276"/>
      <c r="O68" s="276"/>
      <c r="P68" s="276"/>
      <c r="Q68" s="276"/>
      <c r="R68" s="276"/>
      <c r="S68" s="415"/>
    </row>
    <row r="69" spans="1:19" ht="19.899999999999999" customHeight="1">
      <c r="A69" s="10"/>
      <c r="K69" s="380"/>
      <c r="L69" s="179"/>
      <c r="M69" s="179"/>
      <c r="N69" s="179"/>
      <c r="O69" s="179"/>
      <c r="P69" s="179"/>
      <c r="Q69" s="179"/>
      <c r="R69" s="179"/>
    </row>
    <row r="70" spans="1:19" ht="20.149999999999999" customHeight="1">
      <c r="A70" s="11"/>
      <c r="K70" s="379"/>
      <c r="L70" s="179"/>
      <c r="M70" s="179"/>
      <c r="N70" s="179"/>
      <c r="O70" s="179"/>
      <c r="P70" s="179"/>
      <c r="Q70" s="179"/>
      <c r="R70" s="179"/>
    </row>
    <row r="71" spans="1:19" ht="20.149999999999999" customHeight="1">
      <c r="A71" s="12"/>
      <c r="B71" s="4"/>
      <c r="C71" s="5"/>
      <c r="D71" s="5"/>
      <c r="E71" s="5"/>
      <c r="F71" s="5"/>
      <c r="G71" s="4"/>
      <c r="H71" s="4"/>
      <c r="I71" s="4"/>
      <c r="J71" s="4"/>
      <c r="K71" s="379"/>
      <c r="L71" s="179"/>
      <c r="M71" s="179"/>
      <c r="N71" s="179"/>
      <c r="O71" s="179"/>
      <c r="P71" s="179"/>
      <c r="Q71" s="179"/>
      <c r="R71" s="179"/>
    </row>
    <row r="72" spans="1:19" ht="20.149999999999999" customHeight="1">
      <c r="A72" s="11"/>
      <c r="K72" s="379"/>
      <c r="L72" s="179"/>
      <c r="M72" s="179"/>
      <c r="N72" s="179"/>
      <c r="O72" s="179"/>
      <c r="P72" s="179"/>
      <c r="Q72" s="179"/>
      <c r="R72" s="179"/>
    </row>
    <row r="73" spans="1:19">
      <c r="K73" s="379"/>
      <c r="L73" s="179"/>
      <c r="M73" s="179"/>
      <c r="N73" s="179"/>
      <c r="O73" s="179"/>
      <c r="P73" s="179"/>
      <c r="Q73" s="179"/>
      <c r="R73" s="179"/>
    </row>
    <row r="74" spans="1:19">
      <c r="K74" s="379"/>
      <c r="L74" s="179"/>
      <c r="M74" s="179"/>
      <c r="N74" s="179"/>
      <c r="O74" s="179"/>
      <c r="P74" s="179"/>
      <c r="Q74" s="179"/>
      <c r="R74" s="179"/>
    </row>
    <row r="75" spans="1:19">
      <c r="K75" s="379"/>
      <c r="L75" s="179"/>
      <c r="M75" s="179"/>
      <c r="N75" s="179"/>
      <c r="O75" s="179"/>
      <c r="P75" s="179"/>
      <c r="Q75" s="179"/>
      <c r="R75" s="179"/>
    </row>
    <row r="76" spans="1:19">
      <c r="K76" s="379"/>
      <c r="L76" s="179"/>
      <c r="M76" s="179"/>
      <c r="N76" s="179"/>
      <c r="O76" s="179"/>
      <c r="P76" s="179"/>
      <c r="Q76" s="179"/>
      <c r="R76" s="179"/>
    </row>
    <row r="77" spans="1:19">
      <c r="K77" s="379"/>
      <c r="L77" s="179"/>
      <c r="M77" s="179"/>
      <c r="N77" s="179"/>
      <c r="O77" s="179"/>
      <c r="P77" s="179"/>
      <c r="Q77" s="179"/>
      <c r="R77" s="179"/>
    </row>
  </sheetData>
  <mergeCells count="31">
    <mergeCell ref="S66:S68"/>
    <mergeCell ref="L66:L68"/>
    <mergeCell ref="L5:S7"/>
    <mergeCell ref="O66:O68"/>
    <mergeCell ref="P66:P68"/>
    <mergeCell ref="Q66:Q68"/>
    <mergeCell ref="R66:R68"/>
    <mergeCell ref="N66:N68"/>
    <mergeCell ref="M66:M68"/>
    <mergeCell ref="H5:H7"/>
    <mergeCell ref="K5:K7"/>
    <mergeCell ref="J5:J7"/>
    <mergeCell ref="I66:I68"/>
    <mergeCell ref="J66:J68"/>
    <mergeCell ref="I5:I7"/>
    <mergeCell ref="G5:G7"/>
    <mergeCell ref="K75:K77"/>
    <mergeCell ref="K69:K71"/>
    <mergeCell ref="K72:K74"/>
    <mergeCell ref="A66:B68"/>
    <mergeCell ref="E66:E68"/>
    <mergeCell ref="A5:A7"/>
    <mergeCell ref="B5:B7"/>
    <mergeCell ref="G66:G68"/>
    <mergeCell ref="F5:F7"/>
    <mergeCell ref="F66:F68"/>
    <mergeCell ref="C5:C7"/>
    <mergeCell ref="E5:E7"/>
    <mergeCell ref="D5:D7"/>
    <mergeCell ref="K66:K68"/>
    <mergeCell ref="H66:H68"/>
  </mergeCells>
  <phoneticPr fontId="3"/>
  <dataValidations count="2">
    <dataValidation type="list" allowBlank="1" showInputMessage="1" showErrorMessage="1" sqref="I8:I66 J8:K65" xr:uid="{00000000-0002-0000-0200-000000000000}">
      <formula1>"○, 　,"</formula1>
    </dataValidation>
    <dataValidation type="list" allowBlank="1" showInputMessage="1" showErrorMessage="1" sqref="L9:S16 L18:S65" xr:uid="{00000000-0002-0000-0200-000001000000}">
      <formula1>#REF!</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alignWithMargins="0">
    <oddHeader>&amp;L&amp;18様式３</oddHeader>
    <oddFooter>&amp;C&amp;P/&amp;N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V44"/>
  <sheetViews>
    <sheetView view="pageBreakPreview" zoomScale="50" zoomScaleNormal="100" zoomScaleSheetLayoutView="50" zoomScalePageLayoutView="70" workbookViewId="0">
      <selection activeCell="N9" sqref="N9"/>
    </sheetView>
  </sheetViews>
  <sheetFormatPr defaultColWidth="9" defaultRowHeight="13"/>
  <cols>
    <col min="1" max="1" width="7.08984375" style="2" customWidth="1"/>
    <col min="2" max="2" width="2.7265625" style="2" customWidth="1"/>
    <col min="3" max="3" width="48.7265625" style="2" customWidth="1"/>
    <col min="4" max="4" width="21.7265625" style="2" customWidth="1"/>
    <col min="5" max="6" width="18.6328125" style="2" customWidth="1"/>
    <col min="7" max="7" width="39.1796875" style="2" customWidth="1"/>
    <col min="8" max="8" width="60.36328125" style="2" customWidth="1"/>
    <col min="9" max="11" width="18.6328125" style="2" customWidth="1"/>
    <col min="12" max="12" width="14.90625" style="2" customWidth="1"/>
    <col min="13" max="13" width="19.6328125" style="2" customWidth="1"/>
    <col min="14" max="14" width="120.6328125" style="2" customWidth="1"/>
    <col min="15" max="15" width="20.6328125" style="2" customWidth="1"/>
    <col min="16" max="17" width="11.453125" style="2" bestFit="1" customWidth="1"/>
    <col min="18" max="16384" width="9" style="2"/>
  </cols>
  <sheetData>
    <row r="2" spans="1:15" ht="32.5">
      <c r="A2" s="39" t="s">
        <v>132</v>
      </c>
      <c r="B2" s="39"/>
    </row>
    <row r="3" spans="1:15" ht="41.5">
      <c r="A3" s="447" t="s">
        <v>108</v>
      </c>
      <c r="B3" s="447"/>
      <c r="C3" s="447"/>
      <c r="D3" s="447"/>
      <c r="E3" s="447"/>
      <c r="F3" s="447"/>
      <c r="G3" s="447"/>
      <c r="H3" s="447"/>
      <c r="I3" s="447"/>
      <c r="J3" s="447"/>
      <c r="K3" s="447"/>
      <c r="L3" s="447"/>
      <c r="M3" s="447"/>
      <c r="N3" s="447"/>
      <c r="O3" s="447"/>
    </row>
    <row r="4" spans="1:15" ht="40.15" customHeight="1" thickBot="1">
      <c r="A4" s="197"/>
      <c r="B4" s="8"/>
      <c r="C4" s="3"/>
      <c r="D4" s="3"/>
      <c r="E4" s="3"/>
      <c r="F4" s="1"/>
      <c r="G4" s="1"/>
      <c r="H4" s="1"/>
      <c r="I4" s="1"/>
      <c r="J4" s="1"/>
      <c r="K4" s="1"/>
      <c r="L4" s="1"/>
      <c r="M4" s="1"/>
      <c r="N4" s="432" t="s">
        <v>45</v>
      </c>
      <c r="O4" s="433"/>
    </row>
    <row r="5" spans="1:15" ht="30" customHeight="1">
      <c r="A5" s="448" t="s">
        <v>28</v>
      </c>
      <c r="B5" s="434" t="s">
        <v>30</v>
      </c>
      <c r="C5" s="435"/>
      <c r="D5" s="451" t="s">
        <v>109</v>
      </c>
      <c r="E5" s="454" t="s">
        <v>94</v>
      </c>
      <c r="F5" s="455"/>
      <c r="G5" s="457" t="s">
        <v>56</v>
      </c>
      <c r="H5" s="455"/>
      <c r="I5" s="60" t="s">
        <v>95</v>
      </c>
      <c r="J5" s="60" t="s">
        <v>100</v>
      </c>
      <c r="K5" s="456" t="s">
        <v>11</v>
      </c>
      <c r="L5" s="457" t="s">
        <v>58</v>
      </c>
      <c r="M5" s="458"/>
      <c r="N5" s="459"/>
      <c r="O5" s="460" t="s">
        <v>32</v>
      </c>
    </row>
    <row r="6" spans="1:15" ht="30" customHeight="1">
      <c r="A6" s="449"/>
      <c r="B6" s="436"/>
      <c r="C6" s="437"/>
      <c r="D6" s="452"/>
      <c r="E6" s="428" t="s">
        <v>29</v>
      </c>
      <c r="F6" s="430" t="s">
        <v>16</v>
      </c>
      <c r="G6" s="463" t="s">
        <v>17</v>
      </c>
      <c r="H6" s="463" t="s">
        <v>86</v>
      </c>
      <c r="I6" s="61" t="s">
        <v>9</v>
      </c>
      <c r="J6" s="61" t="s">
        <v>10</v>
      </c>
      <c r="K6" s="428"/>
      <c r="L6" s="430" t="s">
        <v>34</v>
      </c>
      <c r="M6" s="464" t="s">
        <v>33</v>
      </c>
      <c r="N6" s="465"/>
      <c r="O6" s="461"/>
    </row>
    <row r="7" spans="1:15" ht="30" customHeight="1" thickBot="1">
      <c r="A7" s="450"/>
      <c r="B7" s="438"/>
      <c r="C7" s="439"/>
      <c r="D7" s="453"/>
      <c r="E7" s="429"/>
      <c r="F7" s="431"/>
      <c r="G7" s="431"/>
      <c r="H7" s="431"/>
      <c r="I7" s="62" t="s">
        <v>12</v>
      </c>
      <c r="J7" s="62" t="s">
        <v>13</v>
      </c>
      <c r="K7" s="63" t="s">
        <v>14</v>
      </c>
      <c r="L7" s="431"/>
      <c r="M7" s="466"/>
      <c r="N7" s="467"/>
      <c r="O7" s="462"/>
    </row>
    <row r="8" spans="1:15" ht="409.6" customHeight="1">
      <c r="A8" s="40">
        <v>15</v>
      </c>
      <c r="B8" s="440" t="s">
        <v>354</v>
      </c>
      <c r="C8" s="441"/>
      <c r="D8" s="41">
        <v>398.238</v>
      </c>
      <c r="E8" s="42">
        <v>353.68799999999999</v>
      </c>
      <c r="F8" s="43">
        <v>342.73232000000002</v>
      </c>
      <c r="G8" s="72" t="s">
        <v>65</v>
      </c>
      <c r="H8" s="44" t="s">
        <v>359</v>
      </c>
      <c r="I8" s="41">
        <v>367.73599999999999</v>
      </c>
      <c r="J8" s="43">
        <v>252.56899999999999</v>
      </c>
      <c r="K8" s="42">
        <f>J8-I8</f>
        <v>-115.167</v>
      </c>
      <c r="L8" s="43">
        <v>0</v>
      </c>
      <c r="M8" s="45" t="s">
        <v>48</v>
      </c>
      <c r="N8" s="46" t="s">
        <v>361</v>
      </c>
      <c r="O8" s="56"/>
    </row>
    <row r="9" spans="1:15" ht="409.6" customHeight="1">
      <c r="A9" s="47">
        <v>37</v>
      </c>
      <c r="B9" s="445" t="s">
        <v>356</v>
      </c>
      <c r="C9" s="446"/>
      <c r="D9" s="48">
        <v>2412.5320000000002</v>
      </c>
      <c r="E9" s="49">
        <v>2422.768</v>
      </c>
      <c r="F9" s="50">
        <v>2189.1281819999999</v>
      </c>
      <c r="G9" s="51" t="s">
        <v>85</v>
      </c>
      <c r="H9" s="51" t="s">
        <v>358</v>
      </c>
      <c r="I9" s="48">
        <v>1750.3330000000001</v>
      </c>
      <c r="J9" s="50">
        <v>2777.69</v>
      </c>
      <c r="K9" s="49">
        <f>J9-I9</f>
        <v>1027.357</v>
      </c>
      <c r="L9" s="50">
        <v>0</v>
      </c>
      <c r="M9" s="52" t="s">
        <v>285</v>
      </c>
      <c r="N9" s="53" t="s">
        <v>407</v>
      </c>
      <c r="O9" s="57"/>
    </row>
    <row r="10" spans="1:15" ht="409.6" customHeight="1" thickBot="1">
      <c r="A10" s="47">
        <v>46</v>
      </c>
      <c r="B10" s="445" t="s">
        <v>357</v>
      </c>
      <c r="C10" s="446"/>
      <c r="D10" s="48">
        <v>9214.7199999999993</v>
      </c>
      <c r="E10" s="49">
        <v>9047.9536640000006</v>
      </c>
      <c r="F10" s="50">
        <v>7265.8456560000004</v>
      </c>
      <c r="G10" s="51" t="s">
        <v>355</v>
      </c>
      <c r="H10" s="51" t="s">
        <v>360</v>
      </c>
      <c r="I10" s="48">
        <v>6091.9409999999998</v>
      </c>
      <c r="J10" s="50">
        <v>9523.8369999999995</v>
      </c>
      <c r="K10" s="49">
        <f>J10-I10</f>
        <v>3431.8959999999997</v>
      </c>
      <c r="L10" s="50">
        <v>0</v>
      </c>
      <c r="M10" s="52" t="s">
        <v>285</v>
      </c>
      <c r="N10" s="53" t="s">
        <v>406</v>
      </c>
      <c r="O10" s="57"/>
    </row>
    <row r="11" spans="1:15" ht="43.15" customHeight="1" thickTop="1" thickBot="1">
      <c r="A11" s="442" t="s">
        <v>47</v>
      </c>
      <c r="B11" s="443"/>
      <c r="C11" s="444"/>
      <c r="D11" s="54">
        <f>SUM(D8:D10)</f>
        <v>12025.49</v>
      </c>
      <c r="E11" s="54">
        <f t="shared" ref="E11:F11" si="0">SUM(E8:E10)</f>
        <v>11824.409664000001</v>
      </c>
      <c r="F11" s="54">
        <f t="shared" si="0"/>
        <v>9797.7061580000009</v>
      </c>
      <c r="G11" s="65"/>
      <c r="H11" s="64"/>
      <c r="I11" s="54">
        <f>SUM(I8:I10)</f>
        <v>8210.01</v>
      </c>
      <c r="J11" s="54">
        <f t="shared" ref="J11:L11" si="1">SUM(J8:J10)</f>
        <v>12554.096</v>
      </c>
      <c r="K11" s="54">
        <f t="shared" si="1"/>
        <v>4344.0859999999993</v>
      </c>
      <c r="L11" s="54">
        <f t="shared" si="1"/>
        <v>0</v>
      </c>
      <c r="M11" s="55"/>
      <c r="N11" s="55"/>
      <c r="O11" s="58"/>
    </row>
    <row r="12" spans="1:15" s="162" customFormat="1" ht="19.899999999999999" customHeight="1">
      <c r="A12" s="168" t="s">
        <v>67</v>
      </c>
      <c r="B12" s="169"/>
      <c r="C12" s="169"/>
      <c r="D12" s="170"/>
      <c r="E12" s="170"/>
      <c r="F12" s="170"/>
      <c r="G12" s="170"/>
      <c r="H12" s="171"/>
      <c r="I12" s="170"/>
      <c r="J12" s="170"/>
      <c r="K12" s="170"/>
      <c r="L12" s="172"/>
      <c r="M12" s="173"/>
      <c r="N12" s="173"/>
      <c r="O12" s="174"/>
    </row>
    <row r="13" spans="1:15" s="162" customFormat="1" ht="20.149999999999999" customHeight="1">
      <c r="A13" s="160" t="s">
        <v>62</v>
      </c>
    </row>
    <row r="14" spans="1:15" s="162" customFormat="1" ht="19.5" customHeight="1">
      <c r="A14" s="175" t="s">
        <v>74</v>
      </c>
    </row>
    <row r="15" spans="1:15" ht="18" customHeight="1">
      <c r="A15" s="176" t="s">
        <v>114</v>
      </c>
      <c r="B15" s="161"/>
      <c r="C15" s="25"/>
      <c r="D15" s="25"/>
    </row>
    <row r="16" spans="1:15" ht="18" customHeight="1">
      <c r="A16" s="175" t="s">
        <v>115</v>
      </c>
      <c r="B16" s="161"/>
      <c r="C16" s="25"/>
      <c r="D16" s="25"/>
    </row>
    <row r="17" spans="1:22" ht="18" customHeight="1">
      <c r="A17" s="160" t="s">
        <v>118</v>
      </c>
      <c r="B17" s="160"/>
      <c r="C17" s="11"/>
      <c r="D17" s="11"/>
      <c r="E17" s="5"/>
      <c r="F17" s="5"/>
      <c r="G17" s="5"/>
      <c r="H17" s="5"/>
      <c r="I17" s="5"/>
      <c r="J17" s="5"/>
      <c r="K17" s="5"/>
      <c r="L17" s="5"/>
      <c r="M17" s="5"/>
      <c r="N17" s="5"/>
      <c r="O17" s="5"/>
      <c r="P17" s="5"/>
      <c r="Q17" s="5"/>
      <c r="R17" s="5"/>
      <c r="S17" s="4"/>
      <c r="T17" s="4"/>
      <c r="U17" s="4"/>
      <c r="V17" s="4"/>
    </row>
    <row r="18" spans="1:22" ht="18" customHeight="1">
      <c r="A18" s="160" t="s">
        <v>119</v>
      </c>
      <c r="B18" s="160"/>
      <c r="C18" s="11"/>
      <c r="D18" s="11"/>
      <c r="E18" s="5"/>
      <c r="F18" s="5"/>
      <c r="G18" s="5"/>
      <c r="H18" s="5"/>
      <c r="I18" s="5"/>
      <c r="J18" s="5"/>
      <c r="K18" s="5"/>
      <c r="L18" s="5"/>
      <c r="M18" s="5"/>
      <c r="N18" s="5"/>
      <c r="O18" s="5"/>
      <c r="P18" s="5"/>
      <c r="Q18" s="5"/>
      <c r="R18" s="5"/>
      <c r="S18" s="4"/>
      <c r="T18" s="4"/>
      <c r="U18" s="4"/>
      <c r="V18" s="4"/>
    </row>
    <row r="19" spans="1:22" ht="18" customHeight="1">
      <c r="A19" s="160" t="s">
        <v>96</v>
      </c>
      <c r="B19" s="160"/>
      <c r="C19" s="11"/>
      <c r="D19" s="11"/>
    </row>
    <row r="20" spans="1:22" ht="18" customHeight="1">
      <c r="A20" s="160" t="s">
        <v>121</v>
      </c>
      <c r="B20" s="162"/>
    </row>
    <row r="21" spans="1:22" s="162" customFormat="1"/>
    <row r="22" spans="1:22" s="162" customFormat="1"/>
    <row r="23" spans="1:22" s="162" customFormat="1"/>
    <row r="24" spans="1:22" s="162" customFormat="1"/>
    <row r="25" spans="1:22" s="162" customFormat="1"/>
    <row r="26" spans="1:22" s="162" customFormat="1"/>
    <row r="27" spans="1:22" s="162" customFormat="1"/>
    <row r="28" spans="1:22" s="162" customFormat="1"/>
    <row r="29" spans="1:22" s="162" customFormat="1"/>
    <row r="30" spans="1:22" s="162" customFormat="1"/>
    <row r="31" spans="1:22" s="162" customFormat="1"/>
    <row r="32" spans="1:22" s="162" customFormat="1"/>
    <row r="33" spans="5:5" s="162" customFormat="1"/>
    <row r="44" spans="5:5">
      <c r="E44" s="14"/>
    </row>
  </sheetData>
  <mergeCells count="20">
    <mergeCell ref="A11:C11"/>
    <mergeCell ref="B9:C9"/>
    <mergeCell ref="B10:C10"/>
    <mergeCell ref="A3:O3"/>
    <mergeCell ref="A5:A7"/>
    <mergeCell ref="D5:D7"/>
    <mergeCell ref="E5:F5"/>
    <mergeCell ref="K5:K6"/>
    <mergeCell ref="L5:N5"/>
    <mergeCell ref="O5:O7"/>
    <mergeCell ref="G5:H5"/>
    <mergeCell ref="H6:H7"/>
    <mergeCell ref="G6:G7"/>
    <mergeCell ref="L6:L7"/>
    <mergeCell ref="M6:N7"/>
    <mergeCell ref="E6:E7"/>
    <mergeCell ref="F6:F7"/>
    <mergeCell ref="N4:O4"/>
    <mergeCell ref="B5:C7"/>
    <mergeCell ref="B8:C8"/>
  </mergeCells>
  <phoneticPr fontId="3"/>
  <dataValidations count="1">
    <dataValidation type="list" allowBlank="1" showInputMessage="1" showErrorMessage="1" sqref="M8:M34" xr:uid="{00000000-0002-0000-0300-000000000000}">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Z62"/>
  <sheetViews>
    <sheetView view="pageBreakPreview" zoomScale="70" zoomScaleNormal="70" zoomScaleSheetLayoutView="70" zoomScalePageLayoutView="70" workbookViewId="0">
      <selection activeCell="P10" sqref="P10:P12"/>
    </sheetView>
  </sheetViews>
  <sheetFormatPr defaultColWidth="3.453125" defaultRowHeight="13"/>
  <cols>
    <col min="1" max="1" width="17" customWidth="1"/>
    <col min="2" max="2" width="10.90625" customWidth="1"/>
    <col min="3" max="3" width="8.453125" customWidth="1"/>
    <col min="4" max="4" width="12.7265625" customWidth="1"/>
    <col min="5" max="5" width="8.6328125" customWidth="1"/>
    <col min="6" max="6" width="12.7265625" customWidth="1"/>
    <col min="7" max="7" width="10.7265625" customWidth="1"/>
    <col min="8" max="8" width="10.90625" customWidth="1"/>
    <col min="9" max="9" width="8.453125" customWidth="1"/>
    <col min="10" max="10" width="12.7265625" customWidth="1"/>
    <col min="11" max="11" width="8.453125" customWidth="1"/>
    <col min="12" max="12" width="12.7265625" customWidth="1"/>
    <col min="13" max="13" width="8.453125" customWidth="1"/>
    <col min="14" max="14" width="12.7265625" customWidth="1"/>
    <col min="15" max="15" width="10.7265625" customWidth="1"/>
    <col min="16" max="16" width="12.7265625" customWidth="1"/>
    <col min="17" max="17" width="10.90625" customWidth="1"/>
    <col min="18" max="18" width="8.453125" customWidth="1"/>
    <col min="19" max="19" width="12.7265625" customWidth="1"/>
    <col min="20" max="20" width="8.453125" customWidth="1"/>
    <col min="21" max="21" width="12.7265625" customWidth="1"/>
    <col min="22" max="22" width="8.453125" customWidth="1"/>
    <col min="23" max="23" width="12.7265625" customWidth="1"/>
    <col min="24" max="25" width="10.7265625" customWidth="1"/>
  </cols>
  <sheetData>
    <row r="1" spans="1:25">
      <c r="A1" s="2"/>
      <c r="B1" s="2"/>
      <c r="C1" s="2"/>
      <c r="D1" s="2"/>
      <c r="E1" s="2"/>
      <c r="F1" s="2"/>
      <c r="G1" s="2"/>
      <c r="H1" s="2"/>
      <c r="I1" s="2"/>
      <c r="J1" s="2"/>
      <c r="K1" s="2"/>
      <c r="L1" s="2"/>
      <c r="M1" s="2"/>
      <c r="N1" s="2"/>
      <c r="O1" s="2"/>
      <c r="P1" s="2"/>
      <c r="Q1" s="2"/>
      <c r="R1" s="2"/>
      <c r="S1" s="2"/>
      <c r="T1" s="2"/>
      <c r="U1" s="2"/>
      <c r="V1" s="2"/>
      <c r="W1" s="2"/>
      <c r="X1" s="2"/>
      <c r="Y1" s="2"/>
    </row>
    <row r="2" spans="1:25">
      <c r="A2" s="2"/>
      <c r="B2" s="2"/>
      <c r="C2" s="2"/>
      <c r="D2" s="2"/>
      <c r="E2" s="2"/>
      <c r="F2" s="2"/>
      <c r="G2" s="2"/>
      <c r="H2" s="2"/>
      <c r="I2" s="2"/>
      <c r="J2" s="2"/>
      <c r="K2" s="2"/>
      <c r="L2" s="2"/>
      <c r="M2" s="2"/>
      <c r="N2" s="2"/>
      <c r="O2" s="2"/>
      <c r="P2" s="2"/>
      <c r="Q2" s="2"/>
      <c r="R2" s="2"/>
      <c r="S2" s="2"/>
      <c r="T2" s="2"/>
      <c r="U2" s="2"/>
      <c r="V2" s="2"/>
      <c r="W2" s="2"/>
      <c r="X2" s="2"/>
      <c r="Y2" s="2"/>
    </row>
    <row r="3" spans="1:25" ht="21">
      <c r="A3" s="475" t="s">
        <v>110</v>
      </c>
      <c r="B3" s="475"/>
      <c r="C3" s="475"/>
      <c r="D3" s="475"/>
      <c r="E3" s="475"/>
      <c r="F3" s="475"/>
      <c r="G3" s="475"/>
      <c r="H3" s="475"/>
      <c r="I3" s="475"/>
      <c r="J3" s="475"/>
      <c r="K3" s="475"/>
      <c r="L3" s="475"/>
      <c r="M3" s="475"/>
      <c r="N3" s="475"/>
      <c r="O3" s="475"/>
      <c r="P3" s="475"/>
      <c r="Q3" s="475"/>
      <c r="R3" s="475"/>
      <c r="S3" s="475"/>
      <c r="T3" s="475"/>
      <c r="U3" s="475"/>
      <c r="V3" s="475"/>
      <c r="W3" s="475"/>
      <c r="X3" s="475"/>
      <c r="Y3" s="475"/>
    </row>
    <row r="4" spans="1:25" ht="16.5">
      <c r="A4" s="26"/>
      <c r="B4" s="2"/>
      <c r="C4" s="2"/>
      <c r="D4" s="2"/>
      <c r="E4" s="2"/>
      <c r="F4" s="2"/>
      <c r="G4" s="2"/>
      <c r="H4" s="2"/>
      <c r="I4" s="2"/>
      <c r="J4" s="2"/>
      <c r="K4" s="2"/>
      <c r="L4" s="2"/>
      <c r="M4" s="2"/>
      <c r="N4" s="2"/>
      <c r="O4" s="2"/>
      <c r="P4" s="2"/>
      <c r="Q4" s="2"/>
      <c r="R4" s="2"/>
      <c r="S4" s="2"/>
      <c r="T4" s="2"/>
      <c r="U4" s="2"/>
      <c r="V4" s="2"/>
      <c r="W4" s="2"/>
      <c r="X4" s="2"/>
      <c r="Y4" s="2"/>
    </row>
    <row r="5" spans="1:25" ht="22.5" customHeight="1" thickBot="1">
      <c r="A5" s="195"/>
      <c r="B5" s="2"/>
      <c r="C5" s="2"/>
      <c r="D5" s="2"/>
      <c r="E5" s="2"/>
      <c r="F5" s="2"/>
      <c r="G5" s="2"/>
      <c r="H5" s="2"/>
      <c r="I5" s="2"/>
      <c r="J5" s="2"/>
      <c r="K5" s="2"/>
      <c r="L5" s="2"/>
      <c r="M5" s="2"/>
      <c r="N5" s="2"/>
      <c r="O5" s="2"/>
      <c r="P5" s="2"/>
      <c r="Q5" s="2"/>
      <c r="R5" s="2"/>
      <c r="S5" s="2"/>
      <c r="T5" s="2"/>
      <c r="U5" s="2"/>
      <c r="V5" s="2"/>
      <c r="W5" s="2"/>
      <c r="X5" s="2"/>
      <c r="Y5" s="15" t="s">
        <v>44</v>
      </c>
    </row>
    <row r="6" spans="1:25" ht="30" customHeight="1" thickTop="1" thickBot="1">
      <c r="A6" s="476" t="s">
        <v>43</v>
      </c>
      <c r="B6" s="479" t="s">
        <v>42</v>
      </c>
      <c r="C6" s="480"/>
      <c r="D6" s="480"/>
      <c r="E6" s="480"/>
      <c r="F6" s="480"/>
      <c r="G6" s="481"/>
      <c r="H6" s="482" t="s">
        <v>41</v>
      </c>
      <c r="I6" s="483"/>
      <c r="J6" s="483"/>
      <c r="K6" s="483"/>
      <c r="L6" s="483"/>
      <c r="M6" s="483"/>
      <c r="N6" s="483"/>
      <c r="O6" s="483"/>
      <c r="P6" s="484"/>
      <c r="Q6" s="482" t="s">
        <v>40</v>
      </c>
      <c r="R6" s="483"/>
      <c r="S6" s="483"/>
      <c r="T6" s="483"/>
      <c r="U6" s="483"/>
      <c r="V6" s="483"/>
      <c r="W6" s="483"/>
      <c r="X6" s="483"/>
      <c r="Y6" s="484"/>
    </row>
    <row r="7" spans="1:25" ht="30" customHeight="1">
      <c r="A7" s="477"/>
      <c r="B7" s="485" t="s">
        <v>111</v>
      </c>
      <c r="C7" s="468" t="s">
        <v>55</v>
      </c>
      <c r="D7" s="469"/>
      <c r="E7" s="494" t="s">
        <v>38</v>
      </c>
      <c r="F7" s="469"/>
      <c r="G7" s="491" t="s">
        <v>50</v>
      </c>
      <c r="H7" s="485" t="s">
        <v>130</v>
      </c>
      <c r="I7" s="468" t="s">
        <v>39</v>
      </c>
      <c r="J7" s="469"/>
      <c r="K7" s="468" t="s">
        <v>38</v>
      </c>
      <c r="L7" s="469"/>
      <c r="M7" s="468" t="s">
        <v>77</v>
      </c>
      <c r="N7" s="469"/>
      <c r="O7" s="488" t="s">
        <v>51</v>
      </c>
      <c r="P7" s="491" t="s">
        <v>112</v>
      </c>
      <c r="Q7" s="485" t="s">
        <v>130</v>
      </c>
      <c r="R7" s="468" t="s">
        <v>39</v>
      </c>
      <c r="S7" s="469"/>
      <c r="T7" s="468" t="s">
        <v>38</v>
      </c>
      <c r="U7" s="469"/>
      <c r="V7" s="468" t="s">
        <v>78</v>
      </c>
      <c r="W7" s="469"/>
      <c r="X7" s="488" t="s">
        <v>54</v>
      </c>
      <c r="Y7" s="491" t="s">
        <v>112</v>
      </c>
    </row>
    <row r="8" spans="1:25" ht="30" customHeight="1" thickBot="1">
      <c r="A8" s="477"/>
      <c r="B8" s="486"/>
      <c r="C8" s="470"/>
      <c r="D8" s="471"/>
      <c r="E8" s="495"/>
      <c r="F8" s="496"/>
      <c r="G8" s="497"/>
      <c r="H8" s="486"/>
      <c r="I8" s="470"/>
      <c r="J8" s="471"/>
      <c r="K8" s="470"/>
      <c r="L8" s="471"/>
      <c r="M8" s="470"/>
      <c r="N8" s="471"/>
      <c r="O8" s="524"/>
      <c r="P8" s="492"/>
      <c r="Q8" s="486"/>
      <c r="R8" s="470"/>
      <c r="S8" s="471"/>
      <c r="T8" s="470"/>
      <c r="U8" s="471"/>
      <c r="V8" s="470"/>
      <c r="W8" s="471"/>
      <c r="X8" s="489"/>
      <c r="Y8" s="492"/>
    </row>
    <row r="9" spans="1:25" ht="30" customHeight="1" thickBot="1">
      <c r="A9" s="478"/>
      <c r="B9" s="487"/>
      <c r="C9" s="155" t="s">
        <v>37</v>
      </c>
      <c r="D9" s="156" t="s">
        <v>36</v>
      </c>
      <c r="E9" s="157" t="s">
        <v>35</v>
      </c>
      <c r="F9" s="158" t="s">
        <v>34</v>
      </c>
      <c r="G9" s="498"/>
      <c r="H9" s="487"/>
      <c r="I9" s="155" t="s">
        <v>35</v>
      </c>
      <c r="J9" s="159" t="s">
        <v>34</v>
      </c>
      <c r="K9" s="155" t="s">
        <v>35</v>
      </c>
      <c r="L9" s="159" t="s">
        <v>34</v>
      </c>
      <c r="M9" s="155" t="s">
        <v>35</v>
      </c>
      <c r="N9" s="159" t="s">
        <v>34</v>
      </c>
      <c r="O9" s="525"/>
      <c r="P9" s="493"/>
      <c r="Q9" s="487"/>
      <c r="R9" s="155" t="s">
        <v>35</v>
      </c>
      <c r="S9" s="159" t="s">
        <v>34</v>
      </c>
      <c r="T9" s="155" t="s">
        <v>35</v>
      </c>
      <c r="U9" s="159" t="s">
        <v>34</v>
      </c>
      <c r="V9" s="155" t="s">
        <v>35</v>
      </c>
      <c r="W9" s="159" t="s">
        <v>34</v>
      </c>
      <c r="X9" s="490"/>
      <c r="Y9" s="493"/>
    </row>
    <row r="10" spans="1:25" ht="15" customHeight="1" thickTop="1">
      <c r="A10" s="532" t="s">
        <v>370</v>
      </c>
      <c r="B10" s="535">
        <v>51</v>
      </c>
      <c r="C10" s="529">
        <v>1</v>
      </c>
      <c r="D10" s="509">
        <v>-83.213999999999999</v>
      </c>
      <c r="E10" s="515">
        <v>1</v>
      </c>
      <c r="F10" s="526">
        <v>-126.407</v>
      </c>
      <c r="G10" s="521">
        <v>22</v>
      </c>
      <c r="H10" s="518">
        <v>8</v>
      </c>
      <c r="I10" s="472">
        <v>0</v>
      </c>
      <c r="J10" s="509">
        <v>0</v>
      </c>
      <c r="K10" s="529">
        <v>0</v>
      </c>
      <c r="L10" s="512">
        <v>0</v>
      </c>
      <c r="M10" s="472">
        <v>0</v>
      </c>
      <c r="N10" s="500">
        <v>0</v>
      </c>
      <c r="O10" s="503">
        <v>5</v>
      </c>
      <c r="P10" s="506">
        <v>6816.2550000000001</v>
      </c>
      <c r="Q10" s="518">
        <v>44</v>
      </c>
      <c r="R10" s="472">
        <v>1</v>
      </c>
      <c r="S10" s="509">
        <v>-83.213999999999999</v>
      </c>
      <c r="T10" s="529">
        <v>1</v>
      </c>
      <c r="U10" s="512">
        <v>-126.407</v>
      </c>
      <c r="V10" s="472">
        <v>2</v>
      </c>
      <c r="W10" s="500">
        <f>S10+U10</f>
        <v>-209.62099999999998</v>
      </c>
      <c r="X10" s="503">
        <v>18</v>
      </c>
      <c r="Y10" s="506">
        <f>37273.421+1216.72</f>
        <v>38490.141000000003</v>
      </c>
    </row>
    <row r="11" spans="1:25">
      <c r="A11" s="533"/>
      <c r="B11" s="536"/>
      <c r="C11" s="530"/>
      <c r="D11" s="510"/>
      <c r="E11" s="516"/>
      <c r="F11" s="527"/>
      <c r="G11" s="522"/>
      <c r="H11" s="519"/>
      <c r="I11" s="473"/>
      <c r="J11" s="510"/>
      <c r="K11" s="530"/>
      <c r="L11" s="513"/>
      <c r="M11" s="473"/>
      <c r="N11" s="501"/>
      <c r="O11" s="504"/>
      <c r="P11" s="507"/>
      <c r="Q11" s="519"/>
      <c r="R11" s="473"/>
      <c r="S11" s="510"/>
      <c r="T11" s="530"/>
      <c r="U11" s="513"/>
      <c r="V11" s="473"/>
      <c r="W11" s="501"/>
      <c r="X11" s="504"/>
      <c r="Y11" s="507"/>
    </row>
    <row r="12" spans="1:25" ht="13.5" thickBot="1">
      <c r="A12" s="534"/>
      <c r="B12" s="537"/>
      <c r="C12" s="531"/>
      <c r="D12" s="511"/>
      <c r="E12" s="517"/>
      <c r="F12" s="528"/>
      <c r="G12" s="523"/>
      <c r="H12" s="520"/>
      <c r="I12" s="474"/>
      <c r="J12" s="511"/>
      <c r="K12" s="531"/>
      <c r="L12" s="514"/>
      <c r="M12" s="474"/>
      <c r="N12" s="502"/>
      <c r="O12" s="505"/>
      <c r="P12" s="508"/>
      <c r="Q12" s="520"/>
      <c r="R12" s="474"/>
      <c r="S12" s="511"/>
      <c r="T12" s="531"/>
      <c r="U12" s="514"/>
      <c r="V12" s="474"/>
      <c r="W12" s="502"/>
      <c r="X12" s="505"/>
      <c r="Y12" s="508"/>
    </row>
    <row r="13" spans="1:25" ht="20.149999999999999" customHeight="1" thickTop="1">
      <c r="A13" s="2" t="s">
        <v>68</v>
      </c>
      <c r="B13" s="2"/>
      <c r="C13" s="2"/>
      <c r="D13" s="2"/>
      <c r="E13" s="2"/>
      <c r="F13" s="2"/>
      <c r="G13" s="2"/>
      <c r="H13" s="2"/>
      <c r="I13" s="2"/>
      <c r="J13" s="2"/>
      <c r="K13" s="2"/>
      <c r="L13" s="2"/>
      <c r="M13" s="2"/>
      <c r="N13" s="2"/>
      <c r="O13" s="2"/>
      <c r="P13" s="2"/>
      <c r="Q13" s="2"/>
      <c r="R13" s="2"/>
      <c r="S13" s="2"/>
      <c r="T13" s="2"/>
      <c r="U13" s="2"/>
      <c r="V13" s="2"/>
      <c r="W13" s="2"/>
      <c r="X13" s="2"/>
      <c r="Y13" s="2"/>
    </row>
    <row r="14" spans="1:25" ht="20.149999999999999" customHeight="1">
      <c r="A14" s="2" t="s">
        <v>113</v>
      </c>
      <c r="B14" s="2"/>
      <c r="C14" s="2"/>
      <c r="D14" s="2"/>
      <c r="E14" s="2"/>
      <c r="F14" s="2"/>
      <c r="G14" s="2"/>
      <c r="H14" s="2"/>
      <c r="I14" s="2"/>
      <c r="J14" s="2"/>
      <c r="K14" s="2"/>
      <c r="L14" s="2"/>
      <c r="M14" s="2"/>
      <c r="N14" s="2"/>
      <c r="O14" s="2"/>
      <c r="P14" s="2"/>
      <c r="Q14" s="2"/>
      <c r="R14" s="2"/>
      <c r="S14" s="2"/>
      <c r="T14" s="2"/>
      <c r="U14" s="2"/>
      <c r="V14" s="2"/>
      <c r="W14" s="2"/>
      <c r="X14" s="2"/>
      <c r="Y14" s="2"/>
    </row>
    <row r="15" spans="1:25" ht="20.149999999999999" customHeight="1">
      <c r="A15" s="12" t="s">
        <v>80</v>
      </c>
      <c r="B15" s="2"/>
      <c r="C15" s="2"/>
      <c r="D15" s="2"/>
      <c r="E15" s="2"/>
      <c r="F15" s="2"/>
      <c r="G15" s="2"/>
      <c r="H15" s="2"/>
      <c r="I15" s="2"/>
      <c r="J15" s="2"/>
      <c r="K15" s="2"/>
      <c r="L15" s="2"/>
      <c r="M15" s="2"/>
      <c r="N15" s="2"/>
      <c r="O15" s="2"/>
      <c r="P15" s="2"/>
      <c r="Q15" s="2"/>
      <c r="R15" s="2"/>
      <c r="S15" s="2"/>
      <c r="T15" s="2"/>
      <c r="U15" s="2"/>
      <c r="V15" s="2"/>
      <c r="W15" s="2"/>
      <c r="X15" s="2"/>
      <c r="Y15" s="2"/>
    </row>
    <row r="16" spans="1:25" s="162" customFormat="1" ht="18" customHeight="1">
      <c r="A16" s="176" t="s">
        <v>114</v>
      </c>
      <c r="B16" s="161"/>
      <c r="C16" s="161"/>
      <c r="D16" s="161"/>
    </row>
    <row r="17" spans="1:25" s="162" customFormat="1" ht="18" customHeight="1">
      <c r="A17" s="175" t="s">
        <v>115</v>
      </c>
      <c r="B17" s="161"/>
      <c r="C17" s="161"/>
      <c r="D17" s="161"/>
    </row>
    <row r="18" spans="1:25" s="162" customFormat="1" ht="18" customHeight="1">
      <c r="A18" s="160" t="s">
        <v>116</v>
      </c>
      <c r="B18" s="160"/>
      <c r="C18" s="160"/>
      <c r="D18" s="160"/>
      <c r="E18" s="177"/>
      <c r="F18" s="177"/>
      <c r="G18" s="177"/>
      <c r="H18" s="177"/>
      <c r="I18" s="177"/>
      <c r="J18" s="177"/>
      <c r="K18" s="177"/>
      <c r="L18" s="177"/>
      <c r="M18" s="177"/>
      <c r="N18" s="177"/>
      <c r="O18" s="177"/>
      <c r="P18" s="177"/>
      <c r="Q18" s="177"/>
      <c r="R18" s="177"/>
      <c r="S18" s="178"/>
      <c r="T18" s="178"/>
      <c r="U18" s="178"/>
      <c r="V18" s="178"/>
    </row>
    <row r="19" spans="1:25" ht="17.25" customHeight="1">
      <c r="A19" s="11" t="s">
        <v>83</v>
      </c>
      <c r="B19" s="160"/>
      <c r="C19" s="2"/>
      <c r="D19" s="2"/>
      <c r="E19" s="2"/>
      <c r="F19" s="2"/>
      <c r="G19" s="2"/>
      <c r="H19" s="2"/>
      <c r="I19" s="2"/>
      <c r="J19" s="2"/>
      <c r="K19" s="2"/>
      <c r="L19" s="2"/>
      <c r="M19" s="2"/>
      <c r="N19" s="2"/>
      <c r="O19" s="2"/>
      <c r="P19" s="2"/>
      <c r="Q19" s="2"/>
      <c r="R19" s="2"/>
      <c r="S19" s="2"/>
      <c r="T19" s="2"/>
      <c r="U19" s="2"/>
      <c r="V19" s="2"/>
      <c r="W19" s="2"/>
      <c r="X19" s="2"/>
      <c r="Y19" s="2"/>
    </row>
    <row r="20" spans="1:25" ht="20.149999999999999" customHeight="1">
      <c r="A20" s="499" t="s">
        <v>81</v>
      </c>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row>
    <row r="21" spans="1:25" ht="20.149999999999999" customHeight="1">
      <c r="A21" s="6" t="s">
        <v>79</v>
      </c>
      <c r="B21" s="6"/>
      <c r="C21" s="6"/>
      <c r="D21" s="6"/>
      <c r="E21" s="6"/>
      <c r="F21" s="6"/>
      <c r="G21" s="6"/>
      <c r="H21" s="6"/>
      <c r="I21" s="6"/>
      <c r="J21" s="6"/>
      <c r="K21" s="6"/>
      <c r="L21" s="6"/>
      <c r="M21" s="6"/>
      <c r="N21" s="6"/>
      <c r="O21" s="6"/>
      <c r="P21" s="6"/>
      <c r="Q21" s="6"/>
      <c r="R21" s="6"/>
      <c r="S21" s="6"/>
      <c r="T21" s="6"/>
      <c r="U21" s="6"/>
      <c r="V21" s="6"/>
      <c r="W21" s="6"/>
      <c r="X21" s="6"/>
      <c r="Y21" s="6"/>
    </row>
    <row r="22" spans="1:25" ht="20.149999999999999" customHeight="1">
      <c r="A22" s="499" t="s">
        <v>131</v>
      </c>
      <c r="B22" s="499"/>
      <c r="C22" s="499"/>
      <c r="D22" s="499"/>
      <c r="E22" s="499"/>
      <c r="F22" s="499"/>
      <c r="G22" s="499"/>
      <c r="H22" s="499"/>
      <c r="I22" s="499"/>
      <c r="J22" s="499"/>
      <c r="K22" s="499"/>
      <c r="L22" s="499"/>
      <c r="M22" s="499"/>
      <c r="N22" s="499"/>
      <c r="O22" s="499"/>
      <c r="P22" s="499"/>
      <c r="Q22" s="499"/>
      <c r="R22" s="499"/>
      <c r="S22" s="499"/>
      <c r="T22" s="499"/>
      <c r="U22" s="499"/>
      <c r="V22" s="499"/>
      <c r="W22" s="499"/>
      <c r="X22" s="499"/>
      <c r="Y22" s="499"/>
    </row>
    <row r="23" spans="1:25">
      <c r="A23" s="2"/>
      <c r="B23" s="2"/>
      <c r="C23" s="2"/>
      <c r="D23" s="2"/>
      <c r="E23" s="2"/>
      <c r="F23" s="2"/>
      <c r="G23" s="2"/>
      <c r="H23" s="2"/>
      <c r="I23" s="2"/>
      <c r="J23" s="2"/>
      <c r="K23" s="2"/>
      <c r="L23" s="2"/>
      <c r="M23" s="2"/>
      <c r="N23" s="2"/>
      <c r="O23" s="2"/>
      <c r="P23" s="2"/>
      <c r="Q23" s="2"/>
      <c r="R23" s="2"/>
      <c r="S23" s="2"/>
      <c r="T23" s="2"/>
      <c r="U23" s="2"/>
      <c r="V23" s="2"/>
      <c r="W23" s="2"/>
      <c r="X23" s="2"/>
      <c r="Y23" s="2"/>
    </row>
    <row r="24" spans="1:25">
      <c r="A24" s="2"/>
      <c r="B24" s="2"/>
      <c r="C24" s="2"/>
      <c r="D24" s="2"/>
      <c r="E24" s="2"/>
      <c r="F24" s="2"/>
      <c r="G24" s="2"/>
      <c r="H24" s="2"/>
      <c r="I24" s="2"/>
      <c r="J24" s="2"/>
      <c r="K24" s="2"/>
      <c r="L24" s="2"/>
      <c r="M24" s="2"/>
      <c r="N24" s="2"/>
      <c r="O24" s="2"/>
      <c r="P24" s="2"/>
      <c r="Q24" s="2"/>
      <c r="R24" s="2"/>
      <c r="S24" s="2"/>
      <c r="T24" s="2"/>
      <c r="U24" s="2"/>
      <c r="V24" s="2"/>
      <c r="W24" s="2"/>
      <c r="X24" s="2"/>
      <c r="Y24" s="2"/>
    </row>
    <row r="25" spans="1:25">
      <c r="A25" s="2"/>
      <c r="B25" s="2"/>
      <c r="C25" s="2"/>
      <c r="D25" s="2"/>
      <c r="E25" s="2"/>
      <c r="F25" s="2"/>
      <c r="G25" s="2"/>
      <c r="H25" s="2"/>
      <c r="I25" s="2"/>
      <c r="J25" s="2"/>
      <c r="K25" s="2"/>
      <c r="L25" s="2"/>
      <c r="M25" s="2"/>
      <c r="N25" s="2"/>
      <c r="O25" s="2"/>
      <c r="P25" s="2"/>
      <c r="Q25" s="2"/>
      <c r="R25" s="2"/>
      <c r="S25" s="2"/>
      <c r="T25" s="2"/>
      <c r="U25" s="2"/>
      <c r="V25" s="2"/>
      <c r="W25" s="2"/>
      <c r="X25" s="2"/>
      <c r="Y25" s="2"/>
    </row>
    <row r="26" spans="1:25">
      <c r="A26" s="2"/>
      <c r="B26" s="2"/>
      <c r="C26" s="2"/>
      <c r="D26" s="2"/>
      <c r="E26" s="2"/>
      <c r="F26" s="2"/>
      <c r="G26" s="2"/>
      <c r="H26" s="2"/>
      <c r="I26" s="2"/>
      <c r="J26" s="2"/>
      <c r="K26" s="2"/>
      <c r="L26" s="2"/>
      <c r="M26" s="2"/>
      <c r="N26" s="2"/>
      <c r="O26" s="2"/>
      <c r="P26" s="2"/>
      <c r="Q26" s="2"/>
      <c r="R26" s="2"/>
      <c r="S26" s="2"/>
      <c r="T26" s="2"/>
      <c r="U26" s="2"/>
      <c r="V26" s="2"/>
      <c r="W26" s="2"/>
      <c r="X26" s="2"/>
      <c r="Y26" s="2"/>
    </row>
    <row r="27" spans="1:2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3"/>
  <printOptions horizontalCentered="1"/>
  <pageMargins left="0.39370078740157483" right="0.39370078740157483" top="0.43307086614173229" bottom="0.23622047244094491" header="0.31496062992125984" footer="0.15748031496062992"/>
  <pageSetup paperSize="8" scale="70" orientation="landscape" r:id="rId1"/>
  <headerFooter>
    <oddHeader>&amp;L&amp;18様式５</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7c4b4c7cfc92978efc7a84f8170730be">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5918ac837315432410adf2000ed13be8"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7D86A2-64F7-4AE6-8D73-809E86E602C3}">
  <ds:schemaRefs>
    <ds:schemaRef ds:uri="http://purl.org/dc/elements/1.1/"/>
    <ds:schemaRef ds:uri="http://schemas.microsoft.com/office/2006/documentManagement/types"/>
    <ds:schemaRef ds:uri="847926f1-1f4d-401e-9b26-3e5c2a772002"/>
    <ds:schemaRef ds:uri="http://schemas.microsoft.com/office/2006/metadata/properties"/>
    <ds:schemaRef ds:uri="http://schemas.openxmlformats.org/package/2006/metadata/core-properties"/>
    <ds:schemaRef ds:uri="http://schemas.microsoft.com/office/infopath/2007/PartnerControls"/>
    <ds:schemaRef ds:uri="http://purl.org/dc/dcmitype/"/>
    <ds:schemaRef ds:uri="5a941860-7cba-47d8-8c76-92fcbe358807"/>
    <ds:schemaRef ds:uri="http://www.w3.org/XML/1998/namespace"/>
    <ds:schemaRef ds:uri="http://purl.org/dc/terms/"/>
  </ds:schemaRefs>
</ds:datastoreItem>
</file>

<file path=customXml/itemProps2.xml><?xml version="1.0" encoding="utf-8"?>
<ds:datastoreItem xmlns:ds="http://schemas.openxmlformats.org/officeDocument/2006/customXml" ds:itemID="{54731B43-A282-4974-AC71-59F2D671274B}"/>
</file>

<file path=customXml/itemProps3.xml><?xml version="1.0" encoding="utf-8"?>
<ds:datastoreItem xmlns:ds="http://schemas.openxmlformats.org/officeDocument/2006/customXml" ds:itemID="{F6287961-6269-4289-963C-612D72ED33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（様式１）反映状況調 </vt:lpstr>
      <vt:lpstr>（様式２）R4年度新規事業</vt:lpstr>
      <vt:lpstr>（様式３）R5年度新規要求事業</vt:lpstr>
      <vt:lpstr>（様式４）公開プロセス対象事業</vt:lpstr>
      <vt:lpstr>（様式５）集計表（公表様式）</vt:lpstr>
      <vt:lpstr>'（様式１）反映状況調 '!Print_Area</vt:lpstr>
      <vt:lpstr>'（様式２）R4年度新規事業'!Print_Area</vt:lpstr>
      <vt:lpstr>'（様式３）R5年度新規要求事業'!Print_Area</vt:lpstr>
      <vt:lpstr>'（様式４）公開プロセス対象事業'!Print_Area</vt:lpstr>
      <vt:lpstr>'（様式１）反映状況調 '!Print_Titles</vt:lpstr>
      <vt:lpstr>'（様式２）R4年度新規事業'!Print_Titles</vt:lpstr>
      <vt:lpstr>'（様式３）R5年度新規要求事業'!Print_Titles</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2022-09-06T13:03:29Z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MediaServiceImageTags">
    <vt:lpwstr/>
  </property>
  <property fmtid="{D5CDD505-2E9C-101B-9397-08002B2CF9AE}" pid="4" name="_dlc_policyId">
    <vt:lpwstr>/sites/fs3005/Shared Documents</vt:lpwstr>
  </property>
  <property fmtid="{D5CDD505-2E9C-101B-9397-08002B2CF9AE}" pid="5"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